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3275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1,3'!$A$1:$Q$25</definedName>
    <definedName name="_xlnm.Print_Area" localSheetId="6">'CUADRO 1,4'!$A$1:$Y$42</definedName>
    <definedName name="_xlnm.Print_Area" localSheetId="7">'CUADRO 1,5'!$A$3:$Y$51</definedName>
    <definedName name="_xlnm.Print_Area" localSheetId="9">'CUADRO 1,7'!$A$1:$Q$57</definedName>
    <definedName name="_xlnm.Print_Area" localSheetId="16">'CUADRO 1.10'!$A$1:$Z$66</definedName>
    <definedName name="_xlnm.Print_Area" localSheetId="17">'CUADRO 1.11'!$A$4:$Z$58</definedName>
    <definedName name="_xlnm.Print_Area" localSheetId="18">'CUADRO 1.12'!$A$1:$Z$26</definedName>
    <definedName name="_xlnm.Print_Area" localSheetId="19">'CUADRO 1.13'!$A$4:$Z$17</definedName>
    <definedName name="_xlnm.Print_Area" localSheetId="2">'CUADRO 1.1A'!$A$1:$O$38</definedName>
    <definedName name="_xlnm.Print_Area" localSheetId="3">'CUADRO 1.1B'!$A$1:$O$38</definedName>
    <definedName name="_xlnm.Print_Area" localSheetId="8">'CUADRO 1.6'!$A$1:$R$72</definedName>
    <definedName name="_xlnm.Print_Area" localSheetId="10">'CUADRO 1.8'!$A$1:$Y$134</definedName>
    <definedName name="_xlnm.Print_Area" localSheetId="11">'CUADRO 1.8 B'!$A$3:$Y$53</definedName>
    <definedName name="_xlnm.Print_Area" localSheetId="12">'CUADRO 1.8 C'!$A$1:$Z$73</definedName>
    <definedName name="_xlnm.Print_Area" localSheetId="13">'CUADRO 1.9'!$A$1:$Y$65</definedName>
    <definedName name="_xlnm.Print_Area" localSheetId="14">'CUADRO 1.9 B'!$A$1:$Y$47</definedName>
    <definedName name="_xlnm.Print_Area" localSheetId="15">'CUADRO 1.9 C'!$A$1:$Z$71</definedName>
    <definedName name="_xlnm.Print_Area" localSheetId="0">'INDICE'!$A$1:$D$32</definedName>
    <definedName name="PAX_NACIONAL" localSheetId="5">'CUADRO 1,3'!$A$6:$N$23</definedName>
    <definedName name="PAX_NACIONAL" localSheetId="6">'CUADRO 1,4'!$A$6:$T$40</definedName>
    <definedName name="PAX_NACIONAL" localSheetId="7">'CUADRO 1,5'!$A$6:$T$50</definedName>
    <definedName name="PAX_NACIONAL" localSheetId="9">'CUADRO 1,7'!$A$6:$N$55</definedName>
    <definedName name="PAX_NACIONAL" localSheetId="16">'CUADRO 1.10'!$A$7:$U$63</definedName>
    <definedName name="PAX_NACIONAL" localSheetId="17">'CUADRO 1.11'!$A$7:$U$56</definedName>
    <definedName name="PAX_NACIONAL" localSheetId="18">'CUADRO 1.12'!$A$8:$U$23</definedName>
    <definedName name="PAX_NACIONAL" localSheetId="19">'CUADRO 1.13'!$A$7:$U$15</definedName>
    <definedName name="PAX_NACIONAL" localSheetId="8">'CUADRO 1.6'!$A$6:$N$70</definedName>
    <definedName name="PAX_NACIONAL" localSheetId="10">'CUADRO 1.8'!$A$6:$T$130</definedName>
    <definedName name="PAX_NACIONAL" localSheetId="11">'CUADRO 1.8 B'!$A$6:$T$50</definedName>
    <definedName name="PAX_NACIONAL" localSheetId="12">'CUADRO 1.8 C'!$A$6:$T$70</definedName>
    <definedName name="PAX_NACIONAL" localSheetId="13">'CUADRO 1.9'!$A$6:$T$61</definedName>
    <definedName name="PAX_NACIONAL" localSheetId="14">'CUADRO 1.9 B'!$A$6:$T$42</definedName>
    <definedName name="PAX_NACIONAL" localSheetId="15">'CUADRO 1.9 C'!$A$6:$T$66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<sst xmlns="http://schemas.openxmlformats.org/spreadsheetml/2006/main" count="1641" uniqueCount="563">
  <si>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</si>
  <si>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</si>
  <si>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</si>
  <si>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</si>
  <si>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</si>
  <si>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</si>
  <si>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</si>
  <si>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</si>
  <si>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</si>
  <si>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</si>
  <si>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</si>
  <si>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</si>
  <si>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</si>
  <si>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</si>
  <si>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</si>
  <si>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</si>
  <si>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</si>
  <si>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</si>
  <si>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</si>
  <si>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</si>
  <si>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</si>
  <si>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</si>
  <si>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</si>
  <si>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</si>
  <si>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</si>
  <si>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</si>
  <si>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</si>
  <si>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</si>
  <si>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</si>
  <si>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</si>
  <si>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</si>
  <si>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</si>
  <si>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</si>
  <si>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</si>
  <si>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</si>
  <si>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</si>
  <si>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</si>
  <si>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</si>
  <si>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</si>
  <si>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</si>
  <si>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</si>
  <si>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</si>
  <si>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</si>
  <si>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</si>
  <si>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</si>
  <si>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</si>
  <si>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</si>
  <si>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</si>
  <si>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</si>
  <si>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</si>
  <si>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</si>
  <si>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</si>
  <si>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</si>
  <si>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</si>
  <si>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</si>
  <si>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</si>
  <si>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</si>
  <si>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</si>
  <si>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</si>
  <si>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</si>
  <si>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</si>
  <si>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</si>
  <si>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</si>
  <si>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</si>
  <si>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</si>
  <si>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</si>
  <si>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</si>
  <si>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</si>
  <si>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</si>
  <si>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</si>
  <si>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</si>
  <si>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</si>
  <si>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</si>
  <si>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</si>
  <si>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</si>
  <si>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</si>
  <si>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</si>
  <si>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</si>
  <si>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</si>
  <si>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</si>
  <si>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</si>
  <si>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</si>
  <si>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</si>
  <si>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</si>
  <si>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</si>
  <si>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</si>
  <si>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</si>
  <si>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</si>
  <si>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</si>
  <si>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</si>
  <si>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</si>
  <si>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</si>
  <si>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</si>
  <si>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</si>
  <si>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</si>
  <si>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</si>
  <si>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</si>
  <si>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</si>
  <si>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</si>
  <si>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</si>
  <si>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</si>
  <si>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</si>
  <si>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</si>
  <si>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</si>
  <si>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</si>
  <si>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</si>
  <si>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</si>
  <si>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</si>
  <si>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</si>
  <si>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</si>
  <si>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</si>
  <si>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</si>
  <si>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</si>
  <si>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</si>
  <si>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</si>
  <si>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</si>
  <si>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</si>
  <si>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</si>
  <si>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</si>
  <si>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</si>
  <si>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</si>
  <si>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</si>
  <si>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</si>
  <si>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</si>
  <si>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</si>
  <si>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</si>
  <si>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</si>
  <si>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</si>
  <si>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</si>
  <si>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</si>
  <si>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</si>
  <si>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</si>
  <si>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</si>
  <si>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</si>
  <si>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</si>
  <si>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</si>
  <si>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</si>
  <si>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</si>
  <si>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</si>
  <si>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</si>
  <si>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</si>
  <si>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</si>
  <si>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</si>
  <si>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</si>
  <si>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</si>
  <si>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</si>
  <si>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</si>
  <si>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</si>
  <si>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</si>
  <si>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</si>
  <si>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Abril 2019</t>
  </si>
  <si>
    <t>Enero - Abril 2019</t>
  </si>
  <si>
    <t>Enero - Abril 2018</t>
  </si>
  <si>
    <t>Abril 2018</t>
  </si>
  <si>
    <t>Boletín Origen-Destino Mayo 2019</t>
  </si>
  <si>
    <t>Ene - May 2018</t>
  </si>
  <si>
    <t>Ene - May 2019</t>
  </si>
  <si>
    <t>May 2019 - May 2018</t>
  </si>
  <si>
    <t>Ene - May 2019 / Ene - May 2018</t>
  </si>
  <si>
    <t>Mayo 2019</t>
  </si>
  <si>
    <t>Mayo 2018</t>
  </si>
  <si>
    <t>Enero - Mayo 2019</t>
  </si>
  <si>
    <t>Enero - Mayo 2018</t>
  </si>
  <si>
    <t>Enero - mayo 2018</t>
  </si>
  <si>
    <t>Avianca</t>
  </si>
  <si>
    <t>Latam Colombia</t>
  </si>
  <si>
    <t>Viva Colombia</t>
  </si>
  <si>
    <t>Easy Fly</t>
  </si>
  <si>
    <t>Satena</t>
  </si>
  <si>
    <t>Copa Airlines Colombia</t>
  </si>
  <si>
    <t>Regional Express Americas</t>
  </si>
  <si>
    <t>Searca</t>
  </si>
  <si>
    <t>Helicol</t>
  </si>
  <si>
    <t>Sarpa</t>
  </si>
  <si>
    <t>Transporte Aereo de Col.</t>
  </si>
  <si>
    <t>Aeroejecutivos de Antioquia</t>
  </si>
  <si>
    <t>Otras</t>
  </si>
  <si>
    <t>Aerosucre</t>
  </si>
  <si>
    <t>LAS</t>
  </si>
  <si>
    <t>Aer Caribe</t>
  </si>
  <si>
    <t>Aliansa</t>
  </si>
  <si>
    <t>Tampa</t>
  </si>
  <si>
    <t>Cargojet Airways</t>
  </si>
  <si>
    <t>Aerolíneas del Llano - Allas S.A.S</t>
  </si>
  <si>
    <t>Air Colombia</t>
  </si>
  <si>
    <t>Avianca Ecuador Suc. Colombia (Antes Aerogal)</t>
  </si>
  <si>
    <t>American</t>
  </si>
  <si>
    <t>Spirit Airlines</t>
  </si>
  <si>
    <t>Taca</t>
  </si>
  <si>
    <t>Lan Peru</t>
  </si>
  <si>
    <t>Aeromexico</t>
  </si>
  <si>
    <t>Jetblue</t>
  </si>
  <si>
    <t>Latam Airlines</t>
  </si>
  <si>
    <t>Iberia</t>
  </si>
  <si>
    <t>Interjet</t>
  </si>
  <si>
    <t>United Airlines</t>
  </si>
  <si>
    <t>Copa</t>
  </si>
  <si>
    <t>Avianca Costa Rica Suc. Colombia (Antes Lacsa)</t>
  </si>
  <si>
    <t>Avior Airlines</t>
  </si>
  <si>
    <t>Air Europa</t>
  </si>
  <si>
    <t>Lufthansa</t>
  </si>
  <si>
    <t>Air France</t>
  </si>
  <si>
    <t>Air Canada</t>
  </si>
  <si>
    <t>Delta</t>
  </si>
  <si>
    <t>TAM</t>
  </si>
  <si>
    <t>KLM</t>
  </si>
  <si>
    <t>Aerol. Argentinas</t>
  </si>
  <si>
    <t>Turkish Airlines</t>
  </si>
  <si>
    <t>Taca International Airlines S.A</t>
  </si>
  <si>
    <t>Viva Air Perú</t>
  </si>
  <si>
    <t>Tame</t>
  </si>
  <si>
    <t>Atlas Air</t>
  </si>
  <si>
    <t>UPS</t>
  </si>
  <si>
    <t>Sky Lease I.</t>
  </si>
  <si>
    <t>Linea A. Carguera de Col</t>
  </si>
  <si>
    <t>Airborne Express. Inc</t>
  </si>
  <si>
    <t>Martinair</t>
  </si>
  <si>
    <t>Fedex</t>
  </si>
  <si>
    <t>Western Global</t>
  </si>
  <si>
    <t>Ethipian Airlines</t>
  </si>
  <si>
    <t>Cargolux</t>
  </si>
  <si>
    <t>Amerijet</t>
  </si>
  <si>
    <t>Absa</t>
  </si>
  <si>
    <t>Mas Air</t>
  </si>
  <si>
    <t>21 AIR LLC</t>
  </si>
  <si>
    <t>BOGOTA (BOG) / RIONEGRO (MDE)</t>
  </si>
  <si>
    <t>BOGOTA (BOG) / CARTAGENA (CTG)</t>
  </si>
  <si>
    <t>BOGOTA (BOG) / CALI (CLO)</t>
  </si>
  <si>
    <t>BOGOTA (BOG) / BARRANQUILLA (BAQ)</t>
  </si>
  <si>
    <t>BOGOTA (BOG) / SANTA MARTA (SMR)</t>
  </si>
  <si>
    <t>BOGOTA (BOG) / BUCARAMANGA (BGA)</t>
  </si>
  <si>
    <t>BOGOTA (BOG) / PEREIRA (PEI)</t>
  </si>
  <si>
    <t>BOGOTA (BOG) / SAN ANDRES - ISLA (ADZ)</t>
  </si>
  <si>
    <t>CARTAGENA (CTG) / RIONEGRO (MDE)</t>
  </si>
  <si>
    <t>BOGOTA (BOG) / CUCUTA (CUC)</t>
  </si>
  <si>
    <t>BOGOTA (BOG) / MONTERIA (MTR)</t>
  </si>
  <si>
    <t>RIONEGRO (MDE) / SANTA MARTA (SMR)</t>
  </si>
  <si>
    <t>CALI (CLO) / RIONEGRO (MDE)</t>
  </si>
  <si>
    <t>BOGOTA (BOG) / VALLEDUPAR (VUP)</t>
  </si>
  <si>
    <t>SAN ANDRES - ISLA (ADZ) / RIONEGRO (MDE)</t>
  </si>
  <si>
    <t>BARRANQUILLA (BAQ) / RIONEGRO (MDE)</t>
  </si>
  <si>
    <t>CALI (CLO) / CARTAGENA (CTG)</t>
  </si>
  <si>
    <t>BOGOTA (BOG) / EL YOPAL (EYP)</t>
  </si>
  <si>
    <t>SAN ANDRES - ISLA (ADZ) / CALI (CLO)</t>
  </si>
  <si>
    <t>BOGOTA (BOG) / NEIVA (NVA)</t>
  </si>
  <si>
    <t>BOGOTA (BOG) / ARMENIA (AXM)</t>
  </si>
  <si>
    <t>SAN ANDRES - ISLA (ADZ) / CARTAGENA (CTG)</t>
  </si>
  <si>
    <t>MEDELLIN (EOH) / QUIBDO (UIB)</t>
  </si>
  <si>
    <t>CAREPA (APO) / MEDELLIN (EOH)</t>
  </si>
  <si>
    <t>BOGOTA (BOG) / LETICIA (LET)</t>
  </si>
  <si>
    <t>BOGOTA (BOG) / PASTO (PSO)</t>
  </si>
  <si>
    <t>BOGOTA (BOG) / RIOHACHA (RCH)</t>
  </si>
  <si>
    <t>BOGOTA (BOG) / MANIZALES (MZL)</t>
  </si>
  <si>
    <t>BOGOTA (BOG) / VILLAVICENCIO (VVC)</t>
  </si>
  <si>
    <t>RIONEGRO (MDE) / MONTERIA (MTR)</t>
  </si>
  <si>
    <t>CARTAGENA (CTG) / PEREIRA (PEI)</t>
  </si>
  <si>
    <t>CALI (CLO) / BARRANQUILLA (BAQ)</t>
  </si>
  <si>
    <t>BOGOTA (BOG) / MEDELLIN (EOH)</t>
  </si>
  <si>
    <t>PEREIRA (PEI) / SANTA MARTA (SMR)</t>
  </si>
  <si>
    <t>BOGOTA (BOG) / BARRANCABERMEJA (EJA)</t>
  </si>
  <si>
    <t>MEDELLIN (EOH) / PEREIRA (PEI)</t>
  </si>
  <si>
    <t>BOGOTA (BOG) / POPAYAN (PPN)</t>
  </si>
  <si>
    <t>BOGOTA (BOG) / FLORENCIA (FLA)</t>
  </si>
  <si>
    <t>CALI (CLO) / SANTA MARTA (SMR)</t>
  </si>
  <si>
    <t>BOGOTA (BOG) / ARAUCA - MUNICIPIO (AUC)</t>
  </si>
  <si>
    <t>MEDELLIN (EOH) / MONTERIA (MTR)</t>
  </si>
  <si>
    <t>BOGOTA (BOG) / IBAGUE (IBE)</t>
  </si>
  <si>
    <t>BOGOTA (BOG) / QUIBDO (UIB)</t>
  </si>
  <si>
    <t>BOGOTA (BOG) / PUERTO ASIS (PUU)</t>
  </si>
  <si>
    <t>RIONEGRO (MDE) / BUCARAMANGA (BGA)</t>
  </si>
  <si>
    <t>CALI (CLO) / BUCARAMANGA (BGA)</t>
  </si>
  <si>
    <t>CALI (CLO) / TUMACO (TCO)</t>
  </si>
  <si>
    <t>RIONEGRO (MDE) / CUCUTA (CUC)</t>
  </si>
  <si>
    <t>BUCARAMANGA (BGA) / MEDELLIN (EOH)</t>
  </si>
  <si>
    <t>SAN ANDRES - ISLA (ADZ) / BARRANQUILLA (BAQ)</t>
  </si>
  <si>
    <t>CARTAGENA (CTG) / BUCARAMANGA (BGA)</t>
  </si>
  <si>
    <t>CUCUTA (CUC) / BUCARAMANGA (BGA)</t>
  </si>
  <si>
    <t>CALI (CLO) / PASTO (PSO)</t>
  </si>
  <si>
    <t>BOGOTA (BOG) / COROZAL (CZU)</t>
  </si>
  <si>
    <t>BOGOTA (BOG) / PUERTO GAITAN (PGT)</t>
  </si>
  <si>
    <t>BUCARAMANGA (BGA) / SANTA MARTA (SMR)</t>
  </si>
  <si>
    <t>BARRANQUILLA (BAQ) / BUCARAMANGA (BGA)</t>
  </si>
  <si>
    <t>MEDELLIN (EOH) / MANIZALES (MZL)</t>
  </si>
  <si>
    <t>BOGOTA (BOG) / TUMACO (TCO)</t>
  </si>
  <si>
    <t>SAN ANDRES - ISLA (ADZ) / PROVIDENCIA (PVA)</t>
  </si>
  <si>
    <t>RIONEGRO (MDE) / PEREIRA (PEI)</t>
  </si>
  <si>
    <t>OTRAS</t>
  </si>
  <si>
    <t>BOGOTA (BOG) / PUERTO INIRIDA (IDA)</t>
  </si>
  <si>
    <t>BOGOTA (BOG) / PUERTO CARRENO (PCR)</t>
  </si>
  <si>
    <t>MITU (MVP) / SAN JOSE DEL GUAVIARE (SJE)</t>
  </si>
  <si>
    <t>BOGOTA (BOG) / MITU (MVP)</t>
  </si>
  <si>
    <t>MEDELLIN (EOH) / BAHIA SOLANO (BSC)</t>
  </si>
  <si>
    <t>EL YOPAL (EYP) / PUERTO CARRENO (PCR)</t>
  </si>
  <si>
    <t>QUIBDO (UIB) / BAHIA SOLANO (BSC)</t>
  </si>
  <si>
    <t>VILLAVICENCIO (VVC) / GUAINIA (BARRANCO MINAS) (BMG)</t>
  </si>
  <si>
    <t>PUERTO INIRIDA (IDA) / GUAINIA (BARRANCO MINAS) (BMG)</t>
  </si>
  <si>
    <t>MIRAFLORES - GUAVIARE (MFS) / SAN JOSE DEL GUAVIARE (SJE)</t>
  </si>
  <si>
    <t>LA PEDRERA (LPD) / TARAIRA (TAR)</t>
  </si>
  <si>
    <t>VILLAVICENCIO (VVC) / LA MACARENA (LMC)</t>
  </si>
  <si>
    <t>VILLAVICENCIO (VVC) / CUMARIBO (PCE)</t>
  </si>
  <si>
    <t>SAN JOSE DEL GUAVIARE (SJE) / ARARACUARA (ACR)</t>
  </si>
  <si>
    <t>BOGOTA (BOG) / MIAMI (MIA)</t>
  </si>
  <si>
    <t>RIONEGRO (MDE) / MIAMI (MIA)</t>
  </si>
  <si>
    <t>BOGOTA (BOG) / FORT LAUDERDALE (FLL)</t>
  </si>
  <si>
    <t>BOGOTA (BOG) / NEW YORK (JFK)</t>
  </si>
  <si>
    <t>BOGOTA (BOG) / ORLANDO (MCO)</t>
  </si>
  <si>
    <t>CALI (CLO) / MIAMI (MIA)</t>
  </si>
  <si>
    <t>BOGOTA (BOG) / HOUSTON (IAH)</t>
  </si>
  <si>
    <t>BARRANQUILLA (BAQ) / MIAMI (MIA)</t>
  </si>
  <si>
    <t>CARTAGENA (CTG) / MIAMI (MIA)</t>
  </si>
  <si>
    <t>RIONEGRO (MDE) / FORT LAUDERDALE (FLL)</t>
  </si>
  <si>
    <t>BOGOTA (BOG) / LOS ANGELES (LAX)</t>
  </si>
  <si>
    <t>CARTAGENA (CTG) / FORT LAUDERDALE (FLL)</t>
  </si>
  <si>
    <t>RIONEGRO (MDE) / NEW YORK (JFK)</t>
  </si>
  <si>
    <t>BOGOTA (BOG) / DALAS (DFW)</t>
  </si>
  <si>
    <t>BOGOTA (BOG) / NEW YORK (EWR)</t>
  </si>
  <si>
    <t>BOGOTA (BOG) / TORONTO (YYZ)</t>
  </si>
  <si>
    <t>BOGOTA (BOG) / ATLANTA (ATL)</t>
  </si>
  <si>
    <t>CALI (CLO) / FORT LAUDERDALE (FLL)</t>
  </si>
  <si>
    <t>CARTAGENA (CTG) / NEW YORK (JFK)</t>
  </si>
  <si>
    <t>BOGOTA (BOG) / WASHINGTON (IAD)</t>
  </si>
  <si>
    <t>RIONEGRO (MDE) / ORLANDO (MCO)</t>
  </si>
  <si>
    <t>PEREIRA (PEI) / MIAMI (MIA)</t>
  </si>
  <si>
    <t>CALI (CLO) / NEW YORK (JFK)</t>
  </si>
  <si>
    <t>BOGOTA (BOG) / SAN JUAN (SJU)</t>
  </si>
  <si>
    <t>PEREIRA (PEI) / NEW YORK (JFK)</t>
  </si>
  <si>
    <t>BOGOTA (BOG) / CHICAGO (ORD)</t>
  </si>
  <si>
    <t>ARMENIA (AXM) / FORT LAUDERDALE (FLL)</t>
  </si>
  <si>
    <t>CARTAGENA (CTG) / ORLANDO (MCO)</t>
  </si>
  <si>
    <t>BOGOTA (BOG) / BOSTON (BOS)</t>
  </si>
  <si>
    <t>RIONEGRO (MDE) / ATLANTA (ATL)</t>
  </si>
  <si>
    <t>CARTAGENA (CTG) / ATLANTA (ATL)</t>
  </si>
  <si>
    <t>CARTAGENA (CTG) / NEW YORK (EWR)</t>
  </si>
  <si>
    <t>RIONEGRO (MDE) / NEW YORK (EWR)</t>
  </si>
  <si>
    <t>BARRANQUILLA (BAQ) / NEW YORK (JFK)</t>
  </si>
  <si>
    <t>BOGOTA (BOG) / LIMA (LIM)</t>
  </si>
  <si>
    <t>BOGOTA (BOG) / SANTIAGO (SCL)</t>
  </si>
  <si>
    <t>BOGOTA (BOG) / QUITO (UIO)</t>
  </si>
  <si>
    <t>BOGOTA (BOG) / GUAYAQUIL (GYE)</t>
  </si>
  <si>
    <t>BOGOTA (BOG) / BUENOS AIRES (BUE)</t>
  </si>
  <si>
    <t>BOGOTA (BOG) / SAO PAULO (GRU)</t>
  </si>
  <si>
    <t>BOGOTA (BOG) / CARACAS (CCS)</t>
  </si>
  <si>
    <t>RIONEGRO (MDE) / LIMA (LIM)</t>
  </si>
  <si>
    <t>CARTAGENA (CTG) / LIMA (LIM)</t>
  </si>
  <si>
    <t>BOGOTA (BOG) / CUZCO (CUZ)</t>
  </si>
  <si>
    <t>CALI (CLO) / LIMA (LIM)</t>
  </si>
  <si>
    <t>BOGOTA (BOG) / VIRU VIRU (VVI)</t>
  </si>
  <si>
    <t>BOGOTA (BOG) / RIO DE JANEIRO (RIO)</t>
  </si>
  <si>
    <t>CARTAGENA (CTG) / BUENOS AIRES (BUE)</t>
  </si>
  <si>
    <t>RIONEGRO (MDE) / CARACAS (CCS)</t>
  </si>
  <si>
    <t>CALI (CLO) / GUAYAQUIL (GYE)</t>
  </si>
  <si>
    <t>BOGOTA (BOG) / LA PAZ (LPB)</t>
  </si>
  <si>
    <t>BOGOTA (BOG) / ASUNCION (ASU)</t>
  </si>
  <si>
    <t>BOGOTA (BOG) / MONTEVIDEO (MVD)</t>
  </si>
  <si>
    <t>CALI (CLO) / TACHINA (ESM)</t>
  </si>
  <si>
    <t>RIONEGRO (MDE) / SANTIAGO (SCL)</t>
  </si>
  <si>
    <t>RIONEGRO (MDE) / SAO PAULO (GRU)</t>
  </si>
  <si>
    <t>RIONEGRO (MDE) / BUENOS AIRES (BUE)</t>
  </si>
  <si>
    <t>CALI (CLO) / POR LA MAR (PMV)</t>
  </si>
  <si>
    <t>BOGOTA (BOG) / POR LA MAR (PMV)</t>
  </si>
  <si>
    <t>RIONEGRO (MDE) / POR LA MAR (PMV)</t>
  </si>
  <si>
    <t>BOGOTA (BOG) / MADRID (MAD)</t>
  </si>
  <si>
    <t>RIONEGRO (MDE) / MADRID (MAD)</t>
  </si>
  <si>
    <t>CALI (CLO) / MADRID (MAD)</t>
  </si>
  <si>
    <t>BOGOTA (BOG) / BARCELONA (BCN)</t>
  </si>
  <si>
    <t>BOGOTA (BOG) / LONDRES (LHR)</t>
  </si>
  <si>
    <t>BOGOTA (BOG) / FRANKFURT (FRA)</t>
  </si>
  <si>
    <t>BOGOTA (BOG) / PARIS (CDG)</t>
  </si>
  <si>
    <t>BOGOTA (BOG) / MUNICH (MUC)</t>
  </si>
  <si>
    <t>BOGOTA (BOG) / AMSTERDAM (AMS)</t>
  </si>
  <si>
    <t>BOGOTA (BOG) / ESTAMBUL (IST)</t>
  </si>
  <si>
    <t>PEREIRA (PEI) / MADRID (MAD)</t>
  </si>
  <si>
    <t>CALI (CLO) / BARCELONA (BCN)</t>
  </si>
  <si>
    <t>BARRANQUILLA (BAQ) / MADRID (MAD)</t>
  </si>
  <si>
    <t>CARTAGENA (CTG) / AMSTERDAM (AMS)</t>
  </si>
  <si>
    <t>BOGOTA (BOG) / MILANO (MXP)</t>
  </si>
  <si>
    <t>CARTAGENA (CTG) / MADRID (MAD)</t>
  </si>
  <si>
    <t>BOGOTA (BOG) / LISBOA (LIS)</t>
  </si>
  <si>
    <t>BOGOTA (BOG) / ALICANTE (ALC)</t>
  </si>
  <si>
    <t>BOGOTA (BOG) / PANAMA (PTY)</t>
  </si>
  <si>
    <t>BOGOTA (BOG) / MEXICO (MEX)</t>
  </si>
  <si>
    <t>RIONEGRO (MDE) / PANAMA (PTY)</t>
  </si>
  <si>
    <t>BOGOTA (BOG) / CANCUN (CUN)</t>
  </si>
  <si>
    <t>CALI (CLO) / PANAMA (PTY)</t>
  </si>
  <si>
    <t>BOGOTA (BOG) / SAN JOSE (SJO)</t>
  </si>
  <si>
    <t>CARTAGENA (CTG) / PANAMA (PTY)</t>
  </si>
  <si>
    <t>BOGOTA (BOG) / SAN SALVADOR (SAL)</t>
  </si>
  <si>
    <t>BOGOTA (BOG) / PUNTA CANA (PUJ)</t>
  </si>
  <si>
    <t>BARRANQUILLA (BAQ) / PANAMA (PTY)</t>
  </si>
  <si>
    <t>BOGOTA (BOG) / BALBOA (BLB)</t>
  </si>
  <si>
    <t>RIONEGRO (MDE) / BALBOA (BLB)</t>
  </si>
  <si>
    <t>RIONEGRO (MDE) / MEXICO (MEX)</t>
  </si>
  <si>
    <t>PEREIRA (PEI) / PANAMA (PTY)</t>
  </si>
  <si>
    <t>SAN ANDRES - ISLA (ADZ) / PANAMA (PTY)</t>
  </si>
  <si>
    <t>BOGOTA (BOG) / SANTO DOMINGO (SDQ)</t>
  </si>
  <si>
    <t>RIONEGRO (MDE) / CANCUN (CUN)</t>
  </si>
  <si>
    <t>CALI (CLO) / SAN SALVADOR (SAL)</t>
  </si>
  <si>
    <t>RIONEGRO (MDE) / SAN SALVADOR (SAL)</t>
  </si>
  <si>
    <t>BOGOTA (BOG) / GUATEMALA (GUA)</t>
  </si>
  <si>
    <t>CALI (CLO) / BALBOA (BLB)</t>
  </si>
  <si>
    <t>CARTAGENA (CTG) / BALBOA (BLB)</t>
  </si>
  <si>
    <t>BUCARAMANGA (BGA) / PANAMA (PTY)</t>
  </si>
  <si>
    <t>CARTAGENA (CTG) / SAN SALVADOR (SAL)</t>
  </si>
  <si>
    <t>BOGOTA (BOG) / GUADALAJARA (GDL)</t>
  </si>
  <si>
    <t>CARTAGENA (CTG) / MEXICO (MEX)</t>
  </si>
  <si>
    <t>CALI (CLO) / MEXICO (MEX)</t>
  </si>
  <si>
    <t>RIONEGRO (MDE) / PAITILLA (PAC)</t>
  </si>
  <si>
    <t>RIONEGRO (MDE) / PUNTA CANA (PUJ)</t>
  </si>
  <si>
    <t>BOGOTA (BOG) / ARUBA (AUA)</t>
  </si>
  <si>
    <t>BOGOTA (BOG) / CURACAO (CUR)</t>
  </si>
  <si>
    <t>BOGOTA (BOG) / HABANA (HAV)</t>
  </si>
  <si>
    <t>RIONEGRO (MDE) / ARUBA (AUA)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</si>
  <si>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</si>
  <si>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</si>
  <si>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</si>
  <si>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</si>
  <si>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</si>
  <si>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</si>
  <si>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</si>
  <si>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</si>
  <si>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</si>
  <si>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</si>
  <si>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</si>
  <si>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</si>
  <si>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</si>
  <si>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ALEMANIA</t>
  </si>
  <si>
    <t>INGLATERRA</t>
  </si>
  <si>
    <t>FRANCIA</t>
  </si>
  <si>
    <t>ITALIA</t>
  </si>
  <si>
    <t>HOLANDA</t>
  </si>
  <si>
    <t>TURQUIA</t>
  </si>
  <si>
    <t>SUIZA</t>
  </si>
  <si>
    <t>PORTUGAL</t>
  </si>
  <si>
    <t>BELGICA</t>
  </si>
  <si>
    <t>PANAMA</t>
  </si>
  <si>
    <t>MEXICO</t>
  </si>
  <si>
    <t>EL SALVADOR</t>
  </si>
  <si>
    <t>REPUBLICA DOMINICANA</t>
  </si>
  <si>
    <t>COSTA RICA</t>
  </si>
  <si>
    <t>GUATEMALA</t>
  </si>
  <si>
    <t>HONDURAS</t>
  </si>
  <si>
    <t>JAMAICA</t>
  </si>
  <si>
    <t>ANTILLAS HOLANDESAS</t>
  </si>
  <si>
    <t>CUBA</t>
  </si>
  <si>
    <t>BOGOTA (BOG) / MEMPHIS (MEM)</t>
  </si>
  <si>
    <t>BOGOTA (BOG) / SAO PAULO (CPQ)</t>
  </si>
  <si>
    <t>RIONEGRO (MDE) / QUITO (UIO)</t>
  </si>
  <si>
    <t>BOGOTA (BOG) / LUXEMBURGO (LUX)</t>
  </si>
  <si>
    <t>LUXEMBURGO</t>
  </si>
  <si>
    <t>BOGOTA</t>
  </si>
  <si>
    <t>BOGOTA - ELDORADO</t>
  </si>
  <si>
    <t>RIONEGRO</t>
  </si>
  <si>
    <t>RIONEGRO - JOSE M. CORDOVA</t>
  </si>
  <si>
    <t>CARTAGENA</t>
  </si>
  <si>
    <t>CARTAGENA - RAFAEL NUÑEZ</t>
  </si>
  <si>
    <t>CALI</t>
  </si>
  <si>
    <t>CALI - ALFONSO BONILLA ARAGON</t>
  </si>
  <si>
    <t>BARRANQUILLA</t>
  </si>
  <si>
    <t>BARRANQUILLA-E. CORTISSOZ</t>
  </si>
  <si>
    <t>SANTA MARTA</t>
  </si>
  <si>
    <t>SIMON BOLIVAR</t>
  </si>
  <si>
    <t>SAN ANDRES - ISLA</t>
  </si>
  <si>
    <t>SAN ANDRES-GUSTAVO ROJAS PINILLA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</si>
  <si>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</si>
  <si>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</si>
  <si>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</si>
  <si>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</si>
  <si>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</si>
  <si>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</si>
  <si>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CUCUTA</t>
  </si>
  <si>
    <t>CAMILO DAZA</t>
  </si>
  <si>
    <t>MONTERIA</t>
  </si>
  <si>
    <t>MONTERIA - LOS GARZONES</t>
  </si>
  <si>
    <t>VALLEDUPAR</t>
  </si>
  <si>
    <t>ALFONSO LOPEZ PUMAREJO.</t>
  </si>
  <si>
    <t>QUIBDO</t>
  </si>
  <si>
    <t>QUIBDO - EL CARAÑO</t>
  </si>
  <si>
    <t>NEIVA</t>
  </si>
  <si>
    <t>NEIVA - BENITO SALAS</t>
  </si>
  <si>
    <t>ARMENIA</t>
  </si>
  <si>
    <t>EL EDEN</t>
  </si>
  <si>
    <t>EL YOPAL</t>
  </si>
  <si>
    <t>YOPAL - EL ALCARAVÁN</t>
  </si>
  <si>
    <t>PASTO</t>
  </si>
  <si>
    <t>PASTO - ANTONIO NARIQO</t>
  </si>
  <si>
    <t>LETICIA</t>
  </si>
  <si>
    <t>LETICIA-ALFREDO VASQUEZ COBO</t>
  </si>
  <si>
    <t>VILLAVICENCIO</t>
  </si>
  <si>
    <t>VANGUARDIA</t>
  </si>
  <si>
    <t>MANIZALES</t>
  </si>
  <si>
    <t>MANIZALES - LA NUBIA</t>
  </si>
  <si>
    <t>RIOHACHA</t>
  </si>
  <si>
    <t>ALMIRANTE PADILLA</t>
  </si>
  <si>
    <t>CAREPA</t>
  </si>
  <si>
    <t>ANTONIO ROLDAN BETANCOURT</t>
  </si>
  <si>
    <t>ARAUCA - MUNICIPIO</t>
  </si>
  <si>
    <t>ARAUCA - SANTIAGO PEREZ QUIROZ</t>
  </si>
  <si>
    <t>BARRANCABERMEJA</t>
  </si>
  <si>
    <t>BARRANCABERMEJA-YARIGUIES</t>
  </si>
  <si>
    <t>PUERTO ASIS</t>
  </si>
  <si>
    <t>PUERTO ASIS - 3 DE MAYO</t>
  </si>
  <si>
    <t>IBAGUE</t>
  </si>
  <si>
    <t>PERALES</t>
  </si>
  <si>
    <t>TUMACO</t>
  </si>
  <si>
    <t>TUMACO - LA FLORIDA</t>
  </si>
  <si>
    <t>FLORENCIA</t>
  </si>
  <si>
    <t>GUSTAVO ARTUNDUAGA PAREDES</t>
  </si>
  <si>
    <t>POPAYAN</t>
  </si>
  <si>
    <t>GUILLERMO LEON VALENCIA</t>
  </si>
  <si>
    <t>PUERTO GAITAN</t>
  </si>
  <si>
    <t>MORELIA</t>
  </si>
  <si>
    <t>COROZAL</t>
  </si>
  <si>
    <t>COROZAL - LAS BRUJAS</t>
  </si>
  <si>
    <t>BAHIA SOLANO</t>
  </si>
  <si>
    <t>BAHIA SOLANO - JOSE C. MUTIS</t>
  </si>
  <si>
    <t>PUERTO CARRENO</t>
  </si>
  <si>
    <t>GERMAN OLANO</t>
  </si>
  <si>
    <t>MITU</t>
  </si>
  <si>
    <t>MITU - FABIO ALBERTO LEÓN BENTLEY</t>
  </si>
  <si>
    <t>PUERTO INIRIDA</t>
  </si>
  <si>
    <t>CESAR GAVIRIA TRUJILLO</t>
  </si>
  <si>
    <t>MAICAO</t>
  </si>
  <si>
    <t>JORGE ISAACS (ANTES LA MINA)</t>
  </si>
  <si>
    <t>PROVIDENCIA</t>
  </si>
  <si>
    <t>PROVIDENCIA- EL EMBRUJO</t>
  </si>
  <si>
    <t>ALDANA</t>
  </si>
  <si>
    <t>IPIALES - SAN LUIS</t>
  </si>
  <si>
    <t>VILLA GARZON</t>
  </si>
  <si>
    <t>PITALITO</t>
  </si>
  <si>
    <t>PITALITO -CONTADOR</t>
  </si>
  <si>
    <t>GUAPI</t>
  </si>
  <si>
    <t>GUAPI - JUAN CASIANO</t>
  </si>
  <si>
    <t>SAN JOSE DEL GUAVIARE</t>
  </si>
  <si>
    <t>SAN JOSE DEL GUAVIARE- JORGE E GONZ</t>
  </si>
  <si>
    <t>SARAVENA</t>
  </si>
  <si>
    <t>SARAVENA-COLONIZADORES</t>
  </si>
  <si>
    <t>URIBIA</t>
  </si>
  <si>
    <t>PUERTO BOLIVAR - PORTETE</t>
  </si>
  <si>
    <t>PUERTO LEGUIZAMO</t>
  </si>
  <si>
    <t>NUQUI</t>
  </si>
  <si>
    <t>NUQUI - REYES MURILLO</t>
  </si>
  <si>
    <t>BUENAVENTURA</t>
  </si>
  <si>
    <t>BUENAVENTURA - GERARDO TOBAR LOPEZ</t>
  </si>
  <si>
    <t>LOMA DE CHIRIGUANA</t>
  </si>
  <si>
    <t>CALENTURITAS</t>
  </si>
  <si>
    <t>LA MACARENA</t>
  </si>
  <si>
    <t>LA MACARENA - META</t>
  </si>
  <si>
    <t>TIMBIQUI</t>
  </si>
  <si>
    <t>GUAINIA (BARRANCO MINAS)</t>
  </si>
  <si>
    <t>BARRANCO MINAS</t>
  </si>
  <si>
    <t>FLANDES</t>
  </si>
  <si>
    <t>SANTIAGO VILA</t>
  </si>
  <si>
    <t>LA PEDRERA</t>
  </si>
  <si>
    <t>TARAIRA</t>
  </si>
  <si>
    <t>CUMARIBO</t>
  </si>
  <si>
    <t>MIRAFLORES - GUAVIARE</t>
  </si>
  <si>
    <t>MIRAFLORES</t>
  </si>
  <si>
    <t>ARARACUARA</t>
  </si>
  <si>
    <t>SOLANO</t>
  </si>
  <si>
    <t>CARURU</t>
  </si>
  <si>
    <t>LA CHORRERA</t>
  </si>
  <si>
    <t>LA CHORRERA - VIRGILIO BARCO VARGAS</t>
  </si>
  <si>
    <t>SAN FELIPE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</si>
</sst>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.000_);\(#,##0.000\)"/>
    <numFmt numFmtId="187" formatCode="0.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C0A]dddd\,\ dd&quot; de &quot;mmmm&quot; de &quot;yyyy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u val="single"/>
      <sz val="10"/>
      <name val="Arial"/>
      <family val="2"/>
    </font>
    <font>
      <sz val="11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2"/>
      <color indexed="12"/>
      <name val="Century Gothic"/>
      <family val="2"/>
    </font>
    <font>
      <sz val="11"/>
      <color indexed="36"/>
      <name val="Century Gothic"/>
      <family val="2"/>
    </font>
    <font>
      <b/>
      <sz val="11"/>
      <color indexed="36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  <font>
      <sz val="11"/>
      <color theme="7" tint="-0.24997000396251678"/>
      <name val="Century Gothic"/>
      <family val="2"/>
    </font>
    <font>
      <b/>
      <sz val="11"/>
      <color theme="7" tint="-0.24997000396251678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double"/>
      <right style="thin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2" fillId="29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6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7" fillId="21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" applyNumberFormat="0" applyFill="0" applyAlignment="0" applyProtection="0"/>
    <xf numFmtId="0" fontId="101" fillId="0" borderId="8" applyNumberFormat="0" applyFill="0" applyAlignment="0" applyProtection="0"/>
    <xf numFmtId="0" fontId="112" fillId="0" borderId="9" applyNumberFormat="0" applyFill="0" applyAlignment="0" applyProtection="0"/>
  </cellStyleXfs>
  <cellXfs count="776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37" fontId="5" fillId="0" borderId="0" xfId="61" applyFont="1">
      <alignment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2" fontId="23" fillId="34" borderId="10" xfId="64" applyNumberFormat="1" applyFont="1" applyFill="1" applyBorder="1">
      <alignment/>
      <protection/>
    </xf>
    <xf numFmtId="3" fontId="23" fillId="34" borderId="11" xfId="64" applyNumberFormat="1" applyFont="1" applyFill="1" applyBorder="1">
      <alignment/>
      <protection/>
    </xf>
    <xf numFmtId="3" fontId="23" fillId="34" borderId="12" xfId="64" applyNumberFormat="1" applyFont="1" applyFill="1" applyBorder="1">
      <alignment/>
      <protection/>
    </xf>
    <xf numFmtId="10" fontId="23" fillId="34" borderId="13" xfId="64" applyNumberFormat="1" applyFont="1" applyFill="1" applyBorder="1">
      <alignment/>
      <protection/>
    </xf>
    <xf numFmtId="3" fontId="23" fillId="34" borderId="14" xfId="64" applyNumberFormat="1" applyFont="1" applyFill="1" applyBorder="1">
      <alignment/>
      <protection/>
    </xf>
    <xf numFmtId="3" fontId="23" fillId="34" borderId="15" xfId="64" applyNumberFormat="1" applyFont="1" applyFill="1" applyBorder="1">
      <alignment/>
      <protection/>
    </xf>
    <xf numFmtId="0" fontId="23" fillId="34" borderId="12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16" xfId="64" applyNumberFormat="1" applyFont="1" applyFill="1" applyBorder="1" applyAlignment="1">
      <alignment horizontal="center" vertical="center" wrapText="1"/>
      <protection/>
    </xf>
    <xf numFmtId="49" fontId="5" fillId="35" borderId="17" xfId="64" applyNumberFormat="1" applyFont="1" applyFill="1" applyBorder="1" applyAlignment="1">
      <alignment horizontal="center" vertical="center" wrapText="1"/>
      <protection/>
    </xf>
    <xf numFmtId="49" fontId="5" fillId="35" borderId="18" xfId="64" applyNumberFormat="1" applyFont="1" applyFill="1" applyBorder="1" applyAlignment="1">
      <alignment horizontal="center" vertical="center" wrapText="1"/>
      <protection/>
    </xf>
    <xf numFmtId="49" fontId="5" fillId="35" borderId="19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5" fillId="0" borderId="0" xfId="58" applyFont="1" applyFill="1" applyAlignment="1">
      <alignment vertical="center"/>
      <protection/>
    </xf>
    <xf numFmtId="3" fontId="25" fillId="34" borderId="20" xfId="58" applyNumberFormat="1" applyFont="1" applyFill="1" applyBorder="1" applyAlignment="1">
      <alignment vertical="center"/>
      <protection/>
    </xf>
    <xf numFmtId="3" fontId="25" fillId="34" borderId="21" xfId="58" applyNumberFormat="1" applyFont="1" applyFill="1" applyBorder="1" applyAlignment="1">
      <alignment vertical="center"/>
      <protection/>
    </xf>
    <xf numFmtId="3" fontId="25" fillId="34" borderId="22" xfId="58" applyNumberFormat="1" applyFont="1" applyFill="1" applyBorder="1" applyAlignment="1">
      <alignment vertical="center"/>
      <protection/>
    </xf>
    <xf numFmtId="3" fontId="25" fillId="34" borderId="23" xfId="58" applyNumberFormat="1" applyFont="1" applyFill="1" applyBorder="1" applyAlignment="1">
      <alignment vertical="center"/>
      <protection/>
    </xf>
    <xf numFmtId="187" fontId="25" fillId="34" borderId="24" xfId="58" applyNumberFormat="1" applyFont="1" applyFill="1" applyBorder="1" applyAlignment="1">
      <alignment vertical="center"/>
      <protection/>
    </xf>
    <xf numFmtId="3" fontId="25" fillId="34" borderId="25" xfId="58" applyNumberFormat="1" applyFont="1" applyFill="1" applyBorder="1" applyAlignment="1">
      <alignment vertical="center"/>
      <protection/>
    </xf>
    <xf numFmtId="10" fontId="25" fillId="34" borderId="24" xfId="58" applyNumberFormat="1" applyFont="1" applyFill="1" applyBorder="1" applyAlignment="1">
      <alignment horizontal="right" vertical="center"/>
      <protection/>
    </xf>
    <xf numFmtId="3" fontId="25" fillId="34" borderId="26" xfId="58" applyNumberFormat="1" applyFont="1" applyFill="1" applyBorder="1" applyAlignment="1">
      <alignment vertical="center"/>
      <protection/>
    </xf>
    <xf numFmtId="0" fontId="25" fillId="34" borderId="27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28" xfId="58" applyNumberFormat="1" applyFont="1" applyFill="1" applyBorder="1" applyAlignment="1">
      <alignment horizontal="center" vertical="center" wrapText="1"/>
      <protection/>
    </xf>
    <xf numFmtId="49" fontId="13" fillId="35" borderId="29" xfId="58" applyNumberFormat="1" applyFont="1" applyFill="1" applyBorder="1" applyAlignment="1">
      <alignment horizontal="center" vertical="center" wrapText="1"/>
      <protection/>
    </xf>
    <xf numFmtId="49" fontId="13" fillId="35" borderId="30" xfId="58" applyNumberFormat="1" applyFont="1" applyFill="1" applyBorder="1" applyAlignment="1">
      <alignment horizontal="center" vertical="center" wrapText="1"/>
      <protection/>
    </xf>
    <xf numFmtId="49" fontId="13" fillId="35" borderId="31" xfId="58" applyNumberFormat="1" applyFont="1" applyFill="1" applyBorder="1" applyAlignment="1">
      <alignment horizontal="center" vertical="center" wrapText="1"/>
      <protection/>
    </xf>
    <xf numFmtId="1" fontId="26" fillId="0" borderId="0" xfId="58" applyNumberFormat="1" applyFont="1" applyFill="1" applyAlignment="1">
      <alignment horizontal="center" vertical="center" wrapText="1"/>
      <protection/>
    </xf>
    <xf numFmtId="0" fontId="28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4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28" xfId="58" applyNumberFormat="1" applyFont="1" applyFill="1" applyBorder="1" applyAlignment="1">
      <alignment horizontal="center" vertical="center" wrapText="1"/>
      <protection/>
    </xf>
    <xf numFmtId="49" fontId="12" fillId="35" borderId="29" xfId="58" applyNumberFormat="1" applyFont="1" applyFill="1" applyBorder="1" applyAlignment="1">
      <alignment horizontal="center" vertical="center" wrapText="1"/>
      <protection/>
    </xf>
    <xf numFmtId="49" fontId="12" fillId="35" borderId="30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6" borderId="32" xfId="58" applyNumberFormat="1" applyFont="1" applyFill="1" applyBorder="1" applyAlignment="1">
      <alignment horizontal="right"/>
      <protection/>
    </xf>
    <xf numFmtId="3" fontId="6" fillId="36" borderId="33" xfId="58" applyNumberFormat="1" applyFont="1" applyFill="1" applyBorder="1">
      <alignment/>
      <protection/>
    </xf>
    <xf numFmtId="3" fontId="6" fillId="36" borderId="34" xfId="58" applyNumberFormat="1" applyFont="1" applyFill="1" applyBorder="1">
      <alignment/>
      <protection/>
    </xf>
    <xf numFmtId="3" fontId="6" fillId="36" borderId="35" xfId="58" applyNumberFormat="1" applyFont="1" applyFill="1" applyBorder="1">
      <alignment/>
      <protection/>
    </xf>
    <xf numFmtId="3" fontId="6" fillId="36" borderId="36" xfId="58" applyNumberFormat="1" applyFont="1" applyFill="1" applyBorder="1">
      <alignment/>
      <protection/>
    </xf>
    <xf numFmtId="3" fontId="6" fillId="36" borderId="37" xfId="58" applyNumberFormat="1" applyFont="1" applyFill="1" applyBorder="1">
      <alignment/>
      <protection/>
    </xf>
    <xf numFmtId="10" fontId="6" fillId="36" borderId="38" xfId="58" applyNumberFormat="1" applyFont="1" applyFill="1" applyBorder="1">
      <alignment/>
      <protection/>
    </xf>
    <xf numFmtId="10" fontId="6" fillId="36" borderId="38" xfId="58" applyNumberFormat="1" applyFont="1" applyFill="1" applyBorder="1" applyAlignment="1">
      <alignment horizontal="right"/>
      <protection/>
    </xf>
    <xf numFmtId="0" fontId="6" fillId="36" borderId="39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6" borderId="40" xfId="58" applyNumberFormat="1" applyFont="1" applyFill="1" applyBorder="1" applyAlignment="1">
      <alignment horizontal="right"/>
      <protection/>
    </xf>
    <xf numFmtId="3" fontId="6" fillId="36" borderId="41" xfId="58" applyNumberFormat="1" applyFont="1" applyFill="1" applyBorder="1">
      <alignment/>
      <protection/>
    </xf>
    <xf numFmtId="3" fontId="6" fillId="36" borderId="42" xfId="58" applyNumberFormat="1" applyFont="1" applyFill="1" applyBorder="1">
      <alignment/>
      <protection/>
    </xf>
    <xf numFmtId="3" fontId="6" fillId="36" borderId="43" xfId="58" applyNumberFormat="1" applyFont="1" applyFill="1" applyBorder="1">
      <alignment/>
      <protection/>
    </xf>
    <xf numFmtId="3" fontId="6" fillId="36" borderId="44" xfId="58" applyNumberFormat="1" applyFont="1" applyFill="1" applyBorder="1">
      <alignment/>
      <protection/>
    </xf>
    <xf numFmtId="3" fontId="6" fillId="36" borderId="45" xfId="58" applyNumberFormat="1" applyFont="1" applyFill="1" applyBorder="1">
      <alignment/>
      <protection/>
    </xf>
    <xf numFmtId="10" fontId="6" fillId="36" borderId="46" xfId="58" applyNumberFormat="1" applyFont="1" applyFill="1" applyBorder="1">
      <alignment/>
      <protection/>
    </xf>
    <xf numFmtId="10" fontId="6" fillId="36" borderId="46" xfId="58" applyNumberFormat="1" applyFont="1" applyFill="1" applyBorder="1" applyAlignment="1">
      <alignment horizontal="right"/>
      <protection/>
    </xf>
    <xf numFmtId="0" fontId="6" fillId="36" borderId="47" xfId="58" applyFont="1" applyFill="1" applyBorder="1">
      <alignment/>
      <protection/>
    </xf>
    <xf numFmtId="0" fontId="32" fillId="0" borderId="0" xfId="57" applyFont="1" applyFill="1">
      <alignment/>
      <protection/>
    </xf>
    <xf numFmtId="0" fontId="33" fillId="0" borderId="0" xfId="57" applyFont="1" applyFill="1">
      <alignment/>
      <protection/>
    </xf>
    <xf numFmtId="17" fontId="33" fillId="0" borderId="0" xfId="57" applyNumberFormat="1" applyFont="1" applyFill="1">
      <alignment/>
      <protection/>
    </xf>
    <xf numFmtId="0" fontId="36" fillId="34" borderId="48" xfId="57" applyFont="1" applyFill="1" applyBorder="1">
      <alignment/>
      <protection/>
    </xf>
    <xf numFmtId="0" fontId="37" fillId="34" borderId="49" xfId="46" applyFont="1" applyFill="1" applyBorder="1" applyAlignment="1" applyProtection="1">
      <alignment horizontal="left" indent="1"/>
      <protection/>
    </xf>
    <xf numFmtId="0" fontId="36" fillId="34" borderId="50" xfId="57" applyFont="1" applyFill="1" applyBorder="1">
      <alignment/>
      <protection/>
    </xf>
    <xf numFmtId="0" fontId="37" fillId="34" borderId="51" xfId="46" applyFont="1" applyFill="1" applyBorder="1" applyAlignment="1" applyProtection="1">
      <alignment horizontal="left" indent="1"/>
      <protection/>
    </xf>
    <xf numFmtId="0" fontId="37" fillId="34" borderId="52" xfId="46" applyFont="1" applyFill="1" applyBorder="1" applyAlignment="1" applyProtection="1">
      <alignment horizontal="left" indent="1"/>
      <protection/>
    </xf>
    <xf numFmtId="0" fontId="113" fillId="7" borderId="53" xfId="60" applyFont="1" applyFill="1" applyBorder="1">
      <alignment/>
      <protection/>
    </xf>
    <xf numFmtId="0" fontId="113" fillId="7" borderId="0" xfId="60" applyFont="1" applyFill="1">
      <alignment/>
      <protection/>
    </xf>
    <xf numFmtId="0" fontId="114" fillId="7" borderId="54" xfId="60" applyFont="1" applyFill="1" applyBorder="1" applyAlignment="1">
      <alignment/>
      <protection/>
    </xf>
    <xf numFmtId="0" fontId="115" fillId="7" borderId="55" xfId="60" applyFont="1" applyFill="1" applyBorder="1" applyAlignment="1">
      <alignment/>
      <protection/>
    </xf>
    <xf numFmtId="0" fontId="116" fillId="7" borderId="54" xfId="60" applyFont="1" applyFill="1" applyBorder="1" applyAlignment="1">
      <alignment/>
      <protection/>
    </xf>
    <xf numFmtId="0" fontId="117" fillId="7" borderId="55" xfId="60" applyFont="1" applyFill="1" applyBorder="1" applyAlignment="1">
      <alignment/>
      <protection/>
    </xf>
    <xf numFmtId="37" fontId="118" fillId="7" borderId="0" xfId="62" applyFont="1" applyFill="1">
      <alignment/>
      <protection/>
    </xf>
    <xf numFmtId="37" fontId="119" fillId="7" borderId="0" xfId="62" applyFont="1" applyFill="1">
      <alignment/>
      <protection/>
    </xf>
    <xf numFmtId="37" fontId="120" fillId="7" borderId="0" xfId="62" applyFont="1" applyFill="1" applyAlignment="1">
      <alignment horizontal="left" indent="1"/>
      <protection/>
    </xf>
    <xf numFmtId="37" fontId="121" fillId="7" borderId="0" xfId="62" applyFont="1" applyFill="1">
      <alignment/>
      <protection/>
    </xf>
    <xf numFmtId="0" fontId="25" fillId="34" borderId="21" xfId="58" applyNumberFormat="1" applyFont="1" applyFill="1" applyBorder="1" applyAlignment="1">
      <alignment vertical="center"/>
      <protection/>
    </xf>
    <xf numFmtId="0" fontId="3" fillId="3" borderId="0" xfId="58" applyFont="1" applyFill="1">
      <alignment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37" fontId="122" fillId="7" borderId="0" xfId="62" applyFont="1" applyFill="1" applyAlignment="1">
      <alignment horizontal="left" indent="1"/>
      <protection/>
    </xf>
    <xf numFmtId="37" fontId="123" fillId="7" borderId="0" xfId="62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46" applyFont="1" applyFill="1" applyAlignment="1" applyProtection="1">
      <alignment/>
      <protection/>
    </xf>
    <xf numFmtId="37" fontId="39" fillId="0" borderId="0" xfId="61" applyFont="1">
      <alignment/>
      <protection/>
    </xf>
    <xf numFmtId="10" fontId="14" fillId="36" borderId="40" xfId="58" applyNumberFormat="1" applyFont="1" applyFill="1" applyBorder="1" applyAlignment="1">
      <alignment horizontal="right"/>
      <protection/>
    </xf>
    <xf numFmtId="0" fontId="129" fillId="33" borderId="0" xfId="0" applyFont="1" applyFill="1" applyAlignment="1">
      <alignment vertical="center"/>
    </xf>
    <xf numFmtId="37" fontId="130" fillId="0" borderId="0" xfId="61" applyFont="1">
      <alignment/>
      <protection/>
    </xf>
    <xf numFmtId="37" fontId="131" fillId="0" borderId="0" xfId="61" applyFont="1">
      <alignment/>
      <protection/>
    </xf>
    <xf numFmtId="37" fontId="132" fillId="0" borderId="0" xfId="61" applyFont="1">
      <alignment/>
      <protection/>
    </xf>
    <xf numFmtId="0" fontId="6" fillId="0" borderId="0" xfId="65" applyFont="1" applyAlignment="1">
      <alignment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30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0" fontId="12" fillId="9" borderId="0" xfId="58" applyFont="1" applyFill="1">
      <alignment/>
      <protection/>
    </xf>
    <xf numFmtId="0" fontId="3" fillId="0" borderId="57" xfId="58" applyFont="1" applyFill="1" applyBorder="1">
      <alignment/>
      <protection/>
    </xf>
    <xf numFmtId="3" fontId="3" fillId="0" borderId="58" xfId="58" applyNumberFormat="1" applyFont="1" applyFill="1" applyBorder="1">
      <alignment/>
      <protection/>
    </xf>
    <xf numFmtId="3" fontId="3" fillId="0" borderId="59" xfId="58" applyNumberFormat="1" applyFont="1" applyFill="1" applyBorder="1">
      <alignment/>
      <protection/>
    </xf>
    <xf numFmtId="3" fontId="3" fillId="0" borderId="60" xfId="58" applyNumberFormat="1" applyFont="1" applyFill="1" applyBorder="1">
      <alignment/>
      <protection/>
    </xf>
    <xf numFmtId="10" fontId="3" fillId="0" borderId="61" xfId="58" applyNumberFormat="1" applyFont="1" applyFill="1" applyBorder="1">
      <alignment/>
      <protection/>
    </xf>
    <xf numFmtId="10" fontId="3" fillId="0" borderId="61" xfId="58" applyNumberFormat="1" applyFont="1" applyFill="1" applyBorder="1" applyAlignment="1">
      <alignment horizontal="right"/>
      <protection/>
    </xf>
    <xf numFmtId="10" fontId="3" fillId="0" borderId="62" xfId="58" applyNumberFormat="1" applyFont="1" applyFill="1" applyBorder="1" applyAlignment="1">
      <alignment horizontal="right"/>
      <protection/>
    </xf>
    <xf numFmtId="0" fontId="3" fillId="0" borderId="63" xfId="58" applyFont="1" applyFill="1" applyBorder="1">
      <alignment/>
      <protection/>
    </xf>
    <xf numFmtId="3" fontId="3" fillId="0" borderId="64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66" xfId="58" applyNumberFormat="1" applyFont="1" applyFill="1" applyBorder="1">
      <alignment/>
      <protection/>
    </xf>
    <xf numFmtId="10" fontId="3" fillId="0" borderId="67" xfId="58" applyNumberFormat="1" applyFont="1" applyFill="1" applyBorder="1">
      <alignment/>
      <protection/>
    </xf>
    <xf numFmtId="10" fontId="3" fillId="0" borderId="67" xfId="58" applyNumberFormat="1" applyFont="1" applyFill="1" applyBorder="1" applyAlignment="1">
      <alignment horizontal="right"/>
      <protection/>
    </xf>
    <xf numFmtId="10" fontId="3" fillId="0" borderId="68" xfId="58" applyNumberFormat="1" applyFont="1" applyFill="1" applyBorder="1" applyAlignment="1">
      <alignment horizontal="right"/>
      <protection/>
    </xf>
    <xf numFmtId="0" fontId="3" fillId="0" borderId="69" xfId="58" applyFont="1" applyFill="1" applyBorder="1">
      <alignment/>
      <protection/>
    </xf>
    <xf numFmtId="3" fontId="3" fillId="0" borderId="70" xfId="58" applyNumberFormat="1" applyFont="1" applyFill="1" applyBorder="1">
      <alignment/>
      <protection/>
    </xf>
    <xf numFmtId="3" fontId="3" fillId="0" borderId="71" xfId="58" applyNumberFormat="1" applyFont="1" applyFill="1" applyBorder="1">
      <alignment/>
      <protection/>
    </xf>
    <xf numFmtId="3" fontId="3" fillId="0" borderId="72" xfId="58" applyNumberFormat="1" applyFont="1" applyFill="1" applyBorder="1">
      <alignment/>
      <protection/>
    </xf>
    <xf numFmtId="10" fontId="3" fillId="0" borderId="73" xfId="58" applyNumberFormat="1" applyFont="1" applyFill="1" applyBorder="1">
      <alignment/>
      <protection/>
    </xf>
    <xf numFmtId="10" fontId="3" fillId="0" borderId="73" xfId="58" applyNumberFormat="1" applyFont="1" applyFill="1" applyBorder="1" applyAlignment="1">
      <alignment horizontal="right"/>
      <protection/>
    </xf>
    <xf numFmtId="10" fontId="3" fillId="0" borderId="74" xfId="58" applyNumberFormat="1" applyFont="1" applyFill="1" applyBorder="1" applyAlignment="1">
      <alignment horizontal="right"/>
      <protection/>
    </xf>
    <xf numFmtId="3" fontId="3" fillId="0" borderId="75" xfId="58" applyNumberFormat="1" applyFont="1" applyFill="1" applyBorder="1">
      <alignment/>
      <protection/>
    </xf>
    <xf numFmtId="3" fontId="3" fillId="0" borderId="76" xfId="58" applyNumberFormat="1" applyFont="1" applyFill="1" applyBorder="1">
      <alignment/>
      <protection/>
    </xf>
    <xf numFmtId="3" fontId="3" fillId="0" borderId="77" xfId="58" applyNumberFormat="1" applyFont="1" applyFill="1" applyBorder="1">
      <alignment/>
      <protection/>
    </xf>
    <xf numFmtId="3" fontId="3" fillId="0" borderId="78" xfId="58" applyNumberFormat="1" applyFont="1" applyFill="1" applyBorder="1">
      <alignment/>
      <protection/>
    </xf>
    <xf numFmtId="3" fontId="3" fillId="0" borderId="79" xfId="58" applyNumberFormat="1" applyFont="1" applyFill="1" applyBorder="1">
      <alignment/>
      <protection/>
    </xf>
    <xf numFmtId="3" fontId="3" fillId="0" borderId="80" xfId="58" applyNumberFormat="1" applyFont="1" applyFill="1" applyBorder="1">
      <alignment/>
      <protection/>
    </xf>
    <xf numFmtId="0" fontId="24" fillId="37" borderId="81" xfId="65" applyNumberFormat="1" applyFont="1" applyFill="1" applyBorder="1" applyAlignment="1">
      <alignment vertical="center"/>
      <protection/>
    </xf>
    <xf numFmtId="3" fontId="24" fillId="37" borderId="18" xfId="65" applyNumberFormat="1" applyFont="1" applyFill="1" applyBorder="1" applyAlignment="1">
      <alignment vertical="center"/>
      <protection/>
    </xf>
    <xf numFmtId="3" fontId="24" fillId="37" borderId="82" xfId="65" applyNumberFormat="1" applyFont="1" applyFill="1" applyBorder="1" applyAlignment="1">
      <alignment vertical="center"/>
      <protection/>
    </xf>
    <xf numFmtId="3" fontId="24" fillId="37" borderId="83" xfId="65" applyNumberFormat="1" applyFont="1" applyFill="1" applyBorder="1" applyAlignment="1">
      <alignment vertical="center"/>
      <protection/>
    </xf>
    <xf numFmtId="187" fontId="24" fillId="37" borderId="84" xfId="65" applyNumberFormat="1" applyFont="1" applyFill="1" applyBorder="1" applyAlignment="1">
      <alignment vertical="center"/>
      <protection/>
    </xf>
    <xf numFmtId="10" fontId="14" fillId="37" borderId="84" xfId="65" applyNumberFormat="1" applyFont="1" applyFill="1" applyBorder="1">
      <alignment/>
      <protection/>
    </xf>
    <xf numFmtId="10" fontId="14" fillId="37" borderId="85" xfId="65" applyNumberFormat="1" applyFont="1" applyFill="1" applyBorder="1">
      <alignment/>
      <protection/>
    </xf>
    <xf numFmtId="0" fontId="133" fillId="33" borderId="86" xfId="57" applyFont="1" applyFill="1" applyBorder="1">
      <alignment/>
      <protection/>
    </xf>
    <xf numFmtId="0" fontId="134" fillId="33" borderId="87" xfId="57" applyFont="1" applyFill="1" applyBorder="1">
      <alignment/>
      <protection/>
    </xf>
    <xf numFmtId="0" fontId="133" fillId="33" borderId="88" xfId="57" applyFont="1" applyFill="1" applyBorder="1">
      <alignment/>
      <protection/>
    </xf>
    <xf numFmtId="0" fontId="134" fillId="33" borderId="89" xfId="57" applyFont="1" applyFill="1" applyBorder="1">
      <alignment/>
      <protection/>
    </xf>
    <xf numFmtId="0" fontId="135" fillId="33" borderId="88" xfId="57" applyFont="1" applyFill="1" applyBorder="1">
      <alignment/>
      <protection/>
    </xf>
    <xf numFmtId="0" fontId="136" fillId="33" borderId="88" xfId="57" applyFont="1" applyFill="1" applyBorder="1">
      <alignment/>
      <protection/>
    </xf>
    <xf numFmtId="0" fontId="133" fillId="33" borderId="90" xfId="57" applyFont="1" applyFill="1" applyBorder="1">
      <alignment/>
      <protection/>
    </xf>
    <xf numFmtId="0" fontId="134" fillId="33" borderId="91" xfId="57" applyFont="1" applyFill="1" applyBorder="1">
      <alignment/>
      <protection/>
    </xf>
    <xf numFmtId="0" fontId="33" fillId="38" borderId="92" xfId="57" applyFont="1" applyFill="1" applyBorder="1">
      <alignment/>
      <protection/>
    </xf>
    <xf numFmtId="0" fontId="33" fillId="38" borderId="93" xfId="57" applyFont="1" applyFill="1" applyBorder="1">
      <alignment/>
      <protection/>
    </xf>
    <xf numFmtId="0" fontId="36" fillId="2" borderId="50" xfId="57" applyFont="1" applyFill="1" applyBorder="1">
      <alignment/>
      <protection/>
    </xf>
    <xf numFmtId="0" fontId="37" fillId="2" borderId="51" xfId="46" applyFont="1" applyFill="1" applyBorder="1" applyAlignment="1" applyProtection="1">
      <alignment horizontal="left" indent="1"/>
      <protection/>
    </xf>
    <xf numFmtId="0" fontId="37" fillId="2" borderId="94" xfId="46" applyFont="1" applyFill="1" applyBorder="1" applyAlignment="1" applyProtection="1">
      <alignment horizontal="left" indent="1"/>
      <protection/>
    </xf>
    <xf numFmtId="0" fontId="36" fillId="2" borderId="95" xfId="57" applyFont="1" applyFill="1" applyBorder="1">
      <alignment/>
      <protection/>
    </xf>
    <xf numFmtId="0" fontId="37" fillId="2" borderId="96" xfId="46" applyFont="1" applyFill="1" applyBorder="1" applyAlignment="1" applyProtection="1">
      <alignment horizontal="left" indent="1"/>
      <protection/>
    </xf>
    <xf numFmtId="0" fontId="34" fillId="14" borderId="97" xfId="59" applyFont="1" applyFill="1" applyBorder="1">
      <alignment/>
      <protection/>
    </xf>
    <xf numFmtId="0" fontId="35" fillId="14" borderId="98" xfId="46" applyFont="1" applyFill="1" applyBorder="1" applyAlignment="1" applyProtection="1">
      <alignment horizontal="left" indent="1"/>
      <protection/>
    </xf>
    <xf numFmtId="3" fontId="6" fillId="2" borderId="99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17" xfId="61" applyNumberFormat="1" applyFont="1" applyFill="1" applyBorder="1">
      <alignment/>
      <protection/>
    </xf>
    <xf numFmtId="37" fontId="6" fillId="2" borderId="17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00" xfId="61" applyNumberFormat="1" applyFont="1" applyFill="1" applyBorder="1" applyAlignment="1">
      <alignment horizontal="right"/>
      <protection/>
    </xf>
    <xf numFmtId="37" fontId="3" fillId="2" borderId="17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00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1" xfId="61" applyNumberFormat="1" applyFont="1" applyFill="1" applyBorder="1" applyAlignment="1" applyProtection="1">
      <alignment horizontal="center"/>
      <protection/>
    </xf>
    <xf numFmtId="37" fontId="16" fillId="39" borderId="92" xfId="61" applyFont="1" applyFill="1" applyBorder="1" applyAlignment="1">
      <alignment vertical="center"/>
      <protection/>
    </xf>
    <xf numFmtId="37" fontId="16" fillId="39" borderId="101" xfId="61" applyFont="1" applyFill="1" applyBorder="1" applyAlignment="1">
      <alignment vertical="center"/>
      <protection/>
    </xf>
    <xf numFmtId="37" fontId="3" fillId="39" borderId="93" xfId="61" applyFont="1" applyFill="1" applyBorder="1">
      <alignment/>
      <protection/>
    </xf>
    <xf numFmtId="37" fontId="18" fillId="39" borderId="86" xfId="61" applyFont="1" applyFill="1" applyBorder="1">
      <alignment/>
      <protection/>
    </xf>
    <xf numFmtId="37" fontId="18" fillId="39" borderId="87" xfId="61" applyFont="1" applyFill="1" applyBorder="1">
      <alignment/>
      <protection/>
    </xf>
    <xf numFmtId="37" fontId="18" fillId="39" borderId="88" xfId="61" applyFont="1" applyFill="1" applyBorder="1">
      <alignment/>
      <protection/>
    </xf>
    <xf numFmtId="37" fontId="18" fillId="39" borderId="89" xfId="61" applyFont="1" applyFill="1" applyBorder="1">
      <alignment/>
      <protection/>
    </xf>
    <xf numFmtId="37" fontId="16" fillId="39" borderId="92" xfId="61" applyFont="1" applyFill="1" applyBorder="1" applyAlignment="1" applyProtection="1">
      <alignment vertical="center"/>
      <protection/>
    </xf>
    <xf numFmtId="37" fontId="16" fillId="39" borderId="101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86" xfId="61" applyFont="1" applyFill="1" applyBorder="1" applyAlignment="1">
      <alignment horizontal="centerContinuous" vertical="center"/>
      <protection/>
    </xf>
    <xf numFmtId="37" fontId="16" fillId="39" borderId="87" xfId="61" applyFont="1" applyFill="1" applyBorder="1" applyAlignment="1">
      <alignment horizontal="centerContinuous" vertical="center"/>
      <protection/>
    </xf>
    <xf numFmtId="37" fontId="13" fillId="39" borderId="92" xfId="61" applyFont="1" applyFill="1" applyBorder="1" applyAlignment="1" applyProtection="1">
      <alignment horizontal="centerContinuous"/>
      <protection/>
    </xf>
    <xf numFmtId="37" fontId="13" fillId="39" borderId="93" xfId="61" applyFont="1" applyFill="1" applyBorder="1" applyAlignment="1">
      <alignment horizontal="centerContinuous"/>
      <protection/>
    </xf>
    <xf numFmtId="37" fontId="13" fillId="39" borderId="102" xfId="61" applyFont="1" applyFill="1" applyBorder="1" applyAlignment="1" applyProtection="1">
      <alignment horizontal="center"/>
      <protection/>
    </xf>
    <xf numFmtId="37" fontId="13" fillId="39" borderId="103" xfId="61" applyFont="1" applyFill="1" applyBorder="1" applyAlignment="1" applyProtection="1">
      <alignment horizontal="center"/>
      <protection/>
    </xf>
    <xf numFmtId="37" fontId="13" fillId="39" borderId="104" xfId="61" applyFont="1" applyFill="1" applyBorder="1" applyAlignment="1" applyProtection="1">
      <alignment horizontal="center"/>
      <protection/>
    </xf>
    <xf numFmtId="37" fontId="13" fillId="39" borderId="105" xfId="61" applyFont="1" applyFill="1" applyBorder="1" applyAlignment="1" applyProtection="1">
      <alignment horizontal="center"/>
      <protection/>
    </xf>
    <xf numFmtId="37" fontId="13" fillId="39" borderId="32" xfId="61" applyFont="1" applyFill="1" applyBorder="1" applyAlignment="1" applyProtection="1">
      <alignment horizontal="center"/>
      <protection/>
    </xf>
    <xf numFmtId="37" fontId="137" fillId="33" borderId="0" xfId="47" applyNumberFormat="1" applyFont="1" applyFill="1" applyBorder="1" applyAlignment="1">
      <alignment/>
    </xf>
    <xf numFmtId="37" fontId="41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3" fillId="34" borderId="27" xfId="58" applyNumberFormat="1" applyFont="1" applyFill="1" applyBorder="1" applyAlignment="1">
      <alignment vertical="center"/>
      <protection/>
    </xf>
    <xf numFmtId="0" fontId="43" fillId="34" borderId="21" xfId="58" applyNumberFormat="1" applyFont="1" applyFill="1" applyBorder="1" applyAlignment="1">
      <alignment vertical="center"/>
      <protection/>
    </xf>
    <xf numFmtId="3" fontId="43" fillId="34" borderId="26" xfId="58" applyNumberFormat="1" applyFont="1" applyFill="1" applyBorder="1" applyAlignment="1">
      <alignment vertical="center"/>
      <protection/>
    </xf>
    <xf numFmtId="3" fontId="43" fillId="34" borderId="21" xfId="58" applyNumberFormat="1" applyFont="1" applyFill="1" applyBorder="1" applyAlignment="1">
      <alignment vertical="center"/>
      <protection/>
    </xf>
    <xf numFmtId="3" fontId="43" fillId="34" borderId="22" xfId="58" applyNumberFormat="1" applyFont="1" applyFill="1" applyBorder="1" applyAlignment="1">
      <alignment vertical="center"/>
      <protection/>
    </xf>
    <xf numFmtId="3" fontId="43" fillId="34" borderId="20" xfId="58" applyNumberFormat="1" applyFont="1" applyFill="1" applyBorder="1" applyAlignment="1">
      <alignment vertical="center"/>
      <protection/>
    </xf>
    <xf numFmtId="187" fontId="43" fillId="34" borderId="24" xfId="58" applyNumberFormat="1" applyFont="1" applyFill="1" applyBorder="1" applyAlignment="1">
      <alignment vertical="center"/>
      <protection/>
    </xf>
    <xf numFmtId="3" fontId="43" fillId="34" borderId="23" xfId="58" applyNumberFormat="1" applyFont="1" applyFill="1" applyBorder="1" applyAlignment="1">
      <alignment vertical="center"/>
      <protection/>
    </xf>
    <xf numFmtId="10" fontId="43" fillId="34" borderId="24" xfId="58" applyNumberFormat="1" applyFont="1" applyFill="1" applyBorder="1" applyAlignment="1">
      <alignment horizontal="right" vertical="center"/>
      <protection/>
    </xf>
    <xf numFmtId="3" fontId="43" fillId="34" borderId="25" xfId="58" applyNumberFormat="1" applyFont="1" applyFill="1" applyBorder="1" applyAlignment="1">
      <alignment vertical="center"/>
      <protection/>
    </xf>
    <xf numFmtId="10" fontId="43" fillId="34" borderId="106" xfId="58" applyNumberFormat="1" applyFont="1" applyFill="1" applyBorder="1" applyAlignment="1">
      <alignment horizontal="right" vertical="center"/>
      <protection/>
    </xf>
    <xf numFmtId="0" fontId="43" fillId="0" borderId="0" xfId="58" applyFont="1" applyFill="1" applyAlignment="1">
      <alignment vertical="center"/>
      <protection/>
    </xf>
    <xf numFmtId="0" fontId="3" fillId="2" borderId="107" xfId="64" applyNumberFormat="1" applyFont="1" applyFill="1" applyBorder="1" quotePrefix="1">
      <alignment/>
      <protection/>
    </xf>
    <xf numFmtId="3" fontId="3" fillId="2" borderId="108" xfId="64" applyNumberFormat="1" applyFont="1" applyFill="1" applyBorder="1">
      <alignment/>
      <protection/>
    </xf>
    <xf numFmtId="3" fontId="3" fillId="2" borderId="109" xfId="64" applyNumberFormat="1" applyFont="1" applyFill="1" applyBorder="1">
      <alignment/>
      <protection/>
    </xf>
    <xf numFmtId="10" fontId="3" fillId="2" borderId="110" xfId="64" applyNumberFormat="1" applyFont="1" applyFill="1" applyBorder="1">
      <alignment/>
      <protection/>
    </xf>
    <xf numFmtId="2" fontId="3" fillId="2" borderId="111" xfId="64" applyNumberFormat="1" applyFont="1" applyFill="1" applyBorder="1" applyAlignment="1">
      <alignment horizontal="right"/>
      <protection/>
    </xf>
    <xf numFmtId="2" fontId="3" fillId="2" borderId="112" xfId="64" applyNumberFormat="1" applyFont="1" applyFill="1" applyBorder="1">
      <alignment/>
      <protection/>
    </xf>
    <xf numFmtId="0" fontId="3" fillId="2" borderId="113" xfId="64" applyNumberFormat="1" applyFont="1" applyFill="1" applyBorder="1" quotePrefix="1">
      <alignment/>
      <protection/>
    </xf>
    <xf numFmtId="3" fontId="3" fillId="2" borderId="64" xfId="64" applyNumberFormat="1" applyFont="1" applyFill="1" applyBorder="1">
      <alignment/>
      <protection/>
    </xf>
    <xf numFmtId="3" fontId="3" fillId="2" borderId="76" xfId="64" applyNumberFormat="1" applyFont="1" applyFill="1" applyBorder="1">
      <alignment/>
      <protection/>
    </xf>
    <xf numFmtId="10" fontId="3" fillId="2" borderId="65" xfId="64" applyNumberFormat="1" applyFont="1" applyFill="1" applyBorder="1">
      <alignment/>
      <protection/>
    </xf>
    <xf numFmtId="2" fontId="3" fillId="2" borderId="67" xfId="64" applyNumberFormat="1" applyFont="1" applyFill="1" applyBorder="1" applyAlignment="1">
      <alignment horizontal="right"/>
      <protection/>
    </xf>
    <xf numFmtId="2" fontId="3" fillId="2" borderId="68" xfId="64" applyNumberFormat="1" applyFont="1" applyFill="1" applyBorder="1">
      <alignment/>
      <protection/>
    </xf>
    <xf numFmtId="0" fontId="3" fillId="2" borderId="114" xfId="64" applyNumberFormat="1" applyFont="1" applyFill="1" applyBorder="1" quotePrefix="1">
      <alignment/>
      <protection/>
    </xf>
    <xf numFmtId="3" fontId="3" fillId="2" borderId="115" xfId="64" applyNumberFormat="1" applyFont="1" applyFill="1" applyBorder="1">
      <alignment/>
      <protection/>
    </xf>
    <xf numFmtId="3" fontId="3" fillId="2" borderId="116" xfId="64" applyNumberFormat="1" applyFont="1" applyFill="1" applyBorder="1">
      <alignment/>
      <protection/>
    </xf>
    <xf numFmtId="10" fontId="3" fillId="2" borderId="117" xfId="64" applyNumberFormat="1" applyFont="1" applyFill="1" applyBorder="1">
      <alignment/>
      <protection/>
    </xf>
    <xf numFmtId="2" fontId="3" fillId="2" borderId="118" xfId="64" applyNumberFormat="1" applyFont="1" applyFill="1" applyBorder="1" applyAlignment="1">
      <alignment horizontal="right"/>
      <protection/>
    </xf>
    <xf numFmtId="2" fontId="3" fillId="2" borderId="119" xfId="64" applyNumberFormat="1" applyFont="1" applyFill="1" applyBorder="1">
      <alignment/>
      <protection/>
    </xf>
    <xf numFmtId="37" fontId="138" fillId="2" borderId="0" xfId="61" applyFont="1" applyFill="1" applyBorder="1" applyAlignment="1" applyProtection="1">
      <alignment horizontal="left"/>
      <protection/>
    </xf>
    <xf numFmtId="3" fontId="3" fillId="2" borderId="86" xfId="61" applyNumberFormat="1" applyFont="1" applyFill="1" applyBorder="1" applyAlignment="1">
      <alignment horizontal="right"/>
      <protection/>
    </xf>
    <xf numFmtId="3" fontId="3" fillId="2" borderId="120" xfId="61" applyNumberFormat="1" applyFont="1" applyFill="1" applyBorder="1">
      <alignment/>
      <protection/>
    </xf>
    <xf numFmtId="3" fontId="3" fillId="2" borderId="120" xfId="61" applyNumberFormat="1" applyFont="1" applyFill="1" applyBorder="1" applyAlignment="1">
      <alignment horizontal="right"/>
      <protection/>
    </xf>
    <xf numFmtId="37" fontId="3" fillId="2" borderId="99" xfId="61" applyFont="1" applyFill="1" applyBorder="1" applyProtection="1">
      <alignment/>
      <protection/>
    </xf>
    <xf numFmtId="37" fontId="3" fillId="2" borderId="86" xfId="61" applyFont="1" applyFill="1" applyBorder="1" applyAlignment="1" applyProtection="1">
      <alignment horizontal="right"/>
      <protection/>
    </xf>
    <xf numFmtId="37" fontId="3" fillId="2" borderId="120" xfId="61" applyFont="1" applyFill="1" applyBorder="1" applyAlignment="1" applyProtection="1">
      <alignment horizontal="right"/>
      <protection/>
    </xf>
    <xf numFmtId="37" fontId="3" fillId="2" borderId="87" xfId="61" applyFont="1" applyFill="1" applyBorder="1" applyProtection="1">
      <alignment/>
      <protection/>
    </xf>
    <xf numFmtId="37" fontId="3" fillId="2" borderId="86" xfId="61" applyFont="1" applyFill="1" applyBorder="1" applyProtection="1">
      <alignment/>
      <protection/>
    </xf>
    <xf numFmtId="37" fontId="3" fillId="2" borderId="49" xfId="61" applyFont="1" applyFill="1" applyBorder="1" applyProtection="1">
      <alignment/>
      <protection/>
    </xf>
    <xf numFmtId="3" fontId="3" fillId="2" borderId="88" xfId="61" applyNumberFormat="1" applyFont="1" applyFill="1" applyBorder="1" applyAlignment="1">
      <alignment horizontal="right"/>
      <protection/>
    </xf>
    <xf numFmtId="3" fontId="3" fillId="2" borderId="121" xfId="61" applyNumberFormat="1" applyFont="1" applyFill="1" applyBorder="1">
      <alignment/>
      <protection/>
    </xf>
    <xf numFmtId="3" fontId="3" fillId="2" borderId="121" xfId="61" applyNumberFormat="1" applyFont="1" applyFill="1" applyBorder="1" applyAlignment="1">
      <alignment horizontal="right"/>
      <protection/>
    </xf>
    <xf numFmtId="37" fontId="3" fillId="2" borderId="0" xfId="61" applyFont="1" applyFill="1" applyBorder="1" applyProtection="1">
      <alignment/>
      <protection/>
    </xf>
    <xf numFmtId="37" fontId="3" fillId="2" borderId="88" xfId="61" applyFont="1" applyFill="1" applyBorder="1" applyAlignment="1" applyProtection="1">
      <alignment horizontal="right"/>
      <protection/>
    </xf>
    <xf numFmtId="37" fontId="3" fillId="2" borderId="121" xfId="61" applyFont="1" applyFill="1" applyBorder="1" applyAlignment="1" applyProtection="1">
      <alignment horizontal="right"/>
      <protection/>
    </xf>
    <xf numFmtId="37" fontId="3" fillId="2" borderId="89" xfId="61" applyFont="1" applyFill="1" applyBorder="1" applyProtection="1">
      <alignment/>
      <protection/>
    </xf>
    <xf numFmtId="37" fontId="3" fillId="2" borderId="88" xfId="61" applyFont="1" applyFill="1" applyBorder="1" applyProtection="1">
      <alignment/>
      <protection/>
    </xf>
    <xf numFmtId="37" fontId="3" fillId="2" borderId="122" xfId="61" applyFont="1" applyFill="1" applyBorder="1" applyProtection="1">
      <alignment/>
      <protection/>
    </xf>
    <xf numFmtId="37" fontId="139" fillId="2" borderId="0" xfId="61" applyFont="1" applyFill="1" applyBorder="1" applyAlignment="1" applyProtection="1">
      <alignment horizontal="left"/>
      <protection/>
    </xf>
    <xf numFmtId="37" fontId="6" fillId="2" borderId="123" xfId="61" applyFont="1" applyFill="1" applyBorder="1" applyAlignment="1">
      <alignment vertical="center"/>
      <protection/>
    </xf>
    <xf numFmtId="37" fontId="138" fillId="2" borderId="17" xfId="61" applyFont="1" applyFill="1" applyBorder="1" applyAlignment="1" applyProtection="1">
      <alignment horizontal="left"/>
      <protection/>
    </xf>
    <xf numFmtId="3" fontId="3" fillId="2" borderId="123" xfId="61" applyNumberFormat="1" applyFont="1" applyFill="1" applyBorder="1" applyAlignment="1">
      <alignment horizontal="right"/>
      <protection/>
    </xf>
    <xf numFmtId="3" fontId="3" fillId="2" borderId="82" xfId="61" applyNumberFormat="1" applyFont="1" applyFill="1" applyBorder="1">
      <alignment/>
      <protection/>
    </xf>
    <xf numFmtId="37" fontId="3" fillId="2" borderId="123" xfId="61" applyFont="1" applyFill="1" applyBorder="1" applyAlignment="1" applyProtection="1">
      <alignment horizontal="right"/>
      <protection/>
    </xf>
    <xf numFmtId="37" fontId="3" fillId="2" borderId="82" xfId="61" applyFont="1" applyFill="1" applyBorder="1" applyAlignment="1" applyProtection="1">
      <alignment horizontal="right"/>
      <protection/>
    </xf>
    <xf numFmtId="37" fontId="3" fillId="2" borderId="17" xfId="61" applyFont="1" applyFill="1" applyBorder="1" applyProtection="1">
      <alignment/>
      <protection/>
    </xf>
    <xf numFmtId="37" fontId="3" fillId="2" borderId="124" xfId="61" applyFont="1" applyFill="1" applyBorder="1" applyProtection="1">
      <alignment/>
      <protection/>
    </xf>
    <xf numFmtId="37" fontId="3" fillId="2" borderId="123" xfId="61" applyFont="1" applyFill="1" applyBorder="1" applyProtection="1">
      <alignment/>
      <protection/>
    </xf>
    <xf numFmtId="37" fontId="3" fillId="2" borderId="85" xfId="61" applyFont="1" applyFill="1" applyBorder="1" applyProtection="1">
      <alignment/>
      <protection/>
    </xf>
    <xf numFmtId="37" fontId="140" fillId="2" borderId="88" xfId="61" applyFont="1" applyFill="1" applyBorder="1" applyAlignment="1" applyProtection="1">
      <alignment vertical="center"/>
      <protection/>
    </xf>
    <xf numFmtId="37" fontId="138" fillId="2" borderId="0" xfId="61" applyFont="1" applyFill="1" applyBorder="1" applyAlignment="1" applyProtection="1">
      <alignment horizontal="left" vertical="center"/>
      <protection/>
    </xf>
    <xf numFmtId="3" fontId="3" fillId="2" borderId="88" xfId="61" applyNumberFormat="1" applyFont="1" applyFill="1" applyBorder="1">
      <alignment/>
      <protection/>
    </xf>
    <xf numFmtId="37" fontId="11" fillId="2" borderId="123" xfId="61" applyFont="1" applyFill="1" applyBorder="1" applyAlignment="1" applyProtection="1">
      <alignment horizontal="left"/>
      <protection/>
    </xf>
    <xf numFmtId="37" fontId="5" fillId="2" borderId="17" xfId="61" applyFont="1" applyFill="1" applyBorder="1" applyAlignment="1" applyProtection="1">
      <alignment horizontal="left"/>
      <protection/>
    </xf>
    <xf numFmtId="37" fontId="9" fillId="2" borderId="88" xfId="61" applyFont="1" applyFill="1" applyBorder="1" applyAlignment="1" applyProtection="1">
      <alignment horizontal="left"/>
      <protection/>
    </xf>
    <xf numFmtId="37" fontId="10" fillId="2" borderId="0" xfId="61" applyFont="1" applyFill="1" applyBorder="1" applyAlignment="1" applyProtection="1">
      <alignment horizontal="left"/>
      <protection/>
    </xf>
    <xf numFmtId="3" fontId="3" fillId="2" borderId="89" xfId="61" applyNumberFormat="1" applyFont="1" applyFill="1" applyBorder="1" applyAlignment="1">
      <alignment horizontal="right"/>
      <protection/>
    </xf>
    <xf numFmtId="3" fontId="3" fillId="2" borderId="122" xfId="61" applyNumberFormat="1" applyFont="1" applyFill="1" applyBorder="1" applyAlignment="1">
      <alignment horizontal="right"/>
      <protection/>
    </xf>
    <xf numFmtId="3" fontId="3" fillId="2" borderId="125" xfId="61" applyNumberFormat="1" applyFont="1" applyFill="1" applyBorder="1" applyAlignment="1">
      <alignment horizontal="right"/>
      <protection/>
    </xf>
    <xf numFmtId="3" fontId="3" fillId="2" borderId="126" xfId="61" applyNumberFormat="1" applyFont="1" applyFill="1" applyBorder="1" applyAlignment="1">
      <alignment horizontal="right"/>
      <protection/>
    </xf>
    <xf numFmtId="3" fontId="3" fillId="2" borderId="127" xfId="61" applyNumberFormat="1" applyFont="1" applyFill="1" applyBorder="1" applyAlignment="1">
      <alignment horizontal="right"/>
      <protection/>
    </xf>
    <xf numFmtId="3" fontId="3" fillId="2" borderId="128" xfId="61" applyNumberFormat="1" applyFont="1" applyFill="1" applyBorder="1" applyAlignment="1">
      <alignment horizontal="right"/>
      <protection/>
    </xf>
    <xf numFmtId="3" fontId="3" fillId="2" borderId="129" xfId="61" applyNumberFormat="1" applyFont="1" applyFill="1" applyBorder="1" applyAlignment="1">
      <alignment horizontal="right"/>
      <protection/>
    </xf>
    <xf numFmtId="37" fontId="7" fillId="2" borderId="123" xfId="61" applyFont="1" applyFill="1" applyBorder="1" applyAlignment="1" applyProtection="1">
      <alignment horizontal="left"/>
      <protection/>
    </xf>
    <xf numFmtId="37" fontId="3" fillId="2" borderId="0" xfId="61" applyFont="1" applyFill="1" applyBorder="1">
      <alignment/>
      <protection/>
    </xf>
    <xf numFmtId="2" fontId="6" fillId="2" borderId="88" xfId="67" applyNumberFormat="1" applyFont="1" applyFill="1" applyBorder="1" applyAlignment="1" applyProtection="1">
      <alignment horizontal="right" indent="1"/>
      <protection/>
    </xf>
    <xf numFmtId="2" fontId="6" fillId="2" borderId="121" xfId="67" applyNumberFormat="1" applyFont="1" applyFill="1" applyBorder="1" applyAlignment="1" applyProtection="1">
      <alignment horizontal="center"/>
      <protection/>
    </xf>
    <xf numFmtId="2" fontId="6" fillId="2" borderId="121" xfId="67" applyNumberFormat="1" applyFont="1" applyFill="1" applyBorder="1" applyAlignment="1" applyProtection="1">
      <alignment horizontal="right" indent="1"/>
      <protection/>
    </xf>
    <xf numFmtId="2" fontId="6" fillId="2" borderId="88" xfId="67" applyNumberFormat="1" applyFont="1" applyFill="1" applyBorder="1" applyAlignment="1" applyProtection="1">
      <alignment horizontal="center"/>
      <protection/>
    </xf>
    <xf numFmtId="2" fontId="6" fillId="2" borderId="89" xfId="67" applyNumberFormat="1" applyFont="1" applyFill="1" applyBorder="1" applyAlignment="1" applyProtection="1">
      <alignment horizontal="center"/>
      <protection/>
    </xf>
    <xf numFmtId="2" fontId="6" fillId="2" borderId="122" xfId="67" applyNumberFormat="1" applyFont="1" applyFill="1" applyBorder="1" applyAlignment="1" applyProtection="1">
      <alignment horizontal="center"/>
      <protection/>
    </xf>
    <xf numFmtId="37" fontId="8" fillId="2" borderId="127" xfId="61" applyFont="1" applyFill="1" applyBorder="1" applyAlignment="1" applyProtection="1">
      <alignment horizontal="left"/>
      <protection/>
    </xf>
    <xf numFmtId="37" fontId="3" fillId="2" borderId="100" xfId="61" applyFont="1" applyFill="1" applyBorder="1">
      <alignment/>
      <protection/>
    </xf>
    <xf numFmtId="2" fontId="6" fillId="2" borderId="127" xfId="61" applyNumberFormat="1" applyFont="1" applyFill="1" applyBorder="1" applyProtection="1">
      <alignment/>
      <protection/>
    </xf>
    <xf numFmtId="2" fontId="6" fillId="2" borderId="126" xfId="61" applyNumberFormat="1" applyFont="1" applyFill="1" applyBorder="1" applyProtection="1">
      <alignment/>
      <protection/>
    </xf>
    <xf numFmtId="2" fontId="6" fillId="2" borderId="127" xfId="61" applyNumberFormat="1" applyFont="1" applyFill="1" applyBorder="1" applyAlignment="1" applyProtection="1">
      <alignment horizontal="right" indent="1"/>
      <protection/>
    </xf>
    <xf numFmtId="2" fontId="6" fillId="2" borderId="126" xfId="61" applyNumberFormat="1" applyFont="1" applyFill="1" applyBorder="1" applyAlignment="1" applyProtection="1">
      <alignment horizontal="right" indent="1"/>
      <protection/>
    </xf>
    <xf numFmtId="2" fontId="6" fillId="2" borderId="100" xfId="61" applyNumberFormat="1" applyFont="1" applyFill="1" applyBorder="1" applyAlignment="1" applyProtection="1">
      <alignment horizontal="right" indent="1"/>
      <protection/>
    </xf>
    <xf numFmtId="2" fontId="6" fillId="2" borderId="128" xfId="61" applyNumberFormat="1" applyFont="1" applyFill="1" applyBorder="1" applyAlignment="1" applyProtection="1">
      <alignment horizontal="right" indent="1"/>
      <protection/>
    </xf>
    <xf numFmtId="2" fontId="6" fillId="2" borderId="129" xfId="61" applyNumberFormat="1" applyFont="1" applyFill="1" applyBorder="1" applyAlignment="1" applyProtection="1">
      <alignment horizontal="right" indent="1"/>
      <protection/>
    </xf>
    <xf numFmtId="37" fontId="7" fillId="2" borderId="88" xfId="61" applyFont="1" applyFill="1" applyBorder="1" applyAlignment="1" applyProtection="1">
      <alignment horizontal="left"/>
      <protection/>
    </xf>
    <xf numFmtId="37" fontId="5" fillId="2" borderId="0" xfId="61" applyFont="1" applyFill="1" applyBorder="1" applyAlignment="1" applyProtection="1">
      <alignment horizontal="left"/>
      <protection/>
    </xf>
    <xf numFmtId="2" fontId="6" fillId="2" borderId="88" xfId="61" applyNumberFormat="1" applyFont="1" applyFill="1" applyBorder="1" applyProtection="1">
      <alignment/>
      <protection/>
    </xf>
    <xf numFmtId="2" fontId="6" fillId="2" borderId="121" xfId="61" applyNumberFormat="1" applyFont="1" applyFill="1" applyBorder="1" applyProtection="1">
      <alignment/>
      <protection/>
    </xf>
    <xf numFmtId="2" fontId="6" fillId="2" borderId="88" xfId="61" applyNumberFormat="1" applyFont="1" applyFill="1" applyBorder="1" applyAlignment="1" applyProtection="1">
      <alignment horizontal="right" indent="1"/>
      <protection/>
    </xf>
    <xf numFmtId="2" fontId="6" fillId="2" borderId="121" xfId="61" applyNumberFormat="1" applyFont="1" applyFill="1" applyBorder="1" applyAlignment="1" applyProtection="1">
      <alignment horizontal="right" indent="1"/>
      <protection/>
    </xf>
    <xf numFmtId="2" fontId="6" fillId="2" borderId="0" xfId="61" applyNumberFormat="1" applyFont="1" applyFill="1" applyBorder="1" applyAlignment="1" applyProtection="1">
      <alignment horizontal="right" indent="1"/>
      <protection/>
    </xf>
    <xf numFmtId="2" fontId="6" fillId="2" borderId="89" xfId="61" applyNumberFormat="1" applyFont="1" applyFill="1" applyBorder="1" applyAlignment="1" applyProtection="1">
      <alignment horizontal="right" indent="1"/>
      <protection/>
    </xf>
    <xf numFmtId="2" fontId="6" fillId="2" borderId="122" xfId="61" applyNumberFormat="1" applyFont="1" applyFill="1" applyBorder="1" applyAlignment="1" applyProtection="1">
      <alignment horizontal="right" indent="1"/>
      <protection/>
    </xf>
    <xf numFmtId="37" fontId="9" fillId="2" borderId="92" xfId="61" applyFont="1" applyFill="1" applyBorder="1" applyAlignment="1" applyProtection="1">
      <alignment horizontal="left"/>
      <protection/>
    </xf>
    <xf numFmtId="37" fontId="5" fillId="2" borderId="101" xfId="61" applyFont="1" applyFill="1" applyBorder="1" applyAlignment="1" applyProtection="1">
      <alignment horizontal="left"/>
      <protection/>
    </xf>
    <xf numFmtId="2" fontId="6" fillId="2" borderId="92" xfId="61" applyNumberFormat="1" applyFont="1" applyFill="1" applyBorder="1" applyAlignment="1" applyProtection="1">
      <alignment horizontal="right" indent="1"/>
      <protection/>
    </xf>
    <xf numFmtId="2" fontId="6" fillId="2" borderId="130" xfId="61" applyNumberFormat="1" applyFont="1" applyFill="1" applyBorder="1" applyAlignment="1" applyProtection="1">
      <alignment horizontal="center"/>
      <protection/>
    </xf>
    <xf numFmtId="2" fontId="6" fillId="2" borderId="130" xfId="61" applyNumberFormat="1" applyFont="1" applyFill="1" applyBorder="1" applyAlignment="1" applyProtection="1">
      <alignment horizontal="right" indent="1"/>
      <protection/>
    </xf>
    <xf numFmtId="2" fontId="6" fillId="2" borderId="92" xfId="61" applyNumberFormat="1" applyFont="1" applyFill="1" applyBorder="1" applyAlignment="1" applyProtection="1">
      <alignment horizontal="center"/>
      <protection/>
    </xf>
    <xf numFmtId="2" fontId="6" fillId="2" borderId="93" xfId="61" applyNumberFormat="1" applyFont="1" applyFill="1" applyBorder="1" applyAlignment="1" applyProtection="1">
      <alignment horizontal="center"/>
      <protection/>
    </xf>
    <xf numFmtId="2" fontId="6" fillId="2" borderId="131" xfId="61" applyNumberFormat="1" applyFont="1" applyFill="1" applyBorder="1" applyAlignment="1" applyProtection="1">
      <alignment horizontal="center"/>
      <protection/>
    </xf>
    <xf numFmtId="0" fontId="6" fillId="2" borderId="132" xfId="58" applyFont="1" applyFill="1" applyBorder="1">
      <alignment/>
      <protection/>
    </xf>
    <xf numFmtId="3" fontId="6" fillId="2" borderId="108" xfId="58" applyNumberFormat="1" applyFont="1" applyFill="1" applyBorder="1">
      <alignment/>
      <protection/>
    </xf>
    <xf numFmtId="3" fontId="6" fillId="2" borderId="110" xfId="58" applyNumberFormat="1" applyFont="1" applyFill="1" applyBorder="1">
      <alignment/>
      <protection/>
    </xf>
    <xf numFmtId="3" fontId="6" fillId="2" borderId="133" xfId="58" applyNumberFormat="1" applyFont="1" applyFill="1" applyBorder="1">
      <alignment/>
      <protection/>
    </xf>
    <xf numFmtId="3" fontId="12" fillId="2" borderId="134" xfId="58" applyNumberFormat="1" applyFont="1" applyFill="1" applyBorder="1">
      <alignment/>
      <protection/>
    </xf>
    <xf numFmtId="10" fontId="6" fillId="2" borderId="135" xfId="58" applyNumberFormat="1" applyFont="1" applyFill="1" applyBorder="1">
      <alignment/>
      <protection/>
    </xf>
    <xf numFmtId="3" fontId="6" fillId="2" borderId="136" xfId="58" applyNumberFormat="1" applyFont="1" applyFill="1" applyBorder="1">
      <alignment/>
      <protection/>
    </xf>
    <xf numFmtId="10" fontId="6" fillId="2" borderId="135" xfId="58" applyNumberFormat="1" applyFont="1" applyFill="1" applyBorder="1" applyAlignment="1">
      <alignment horizontal="right"/>
      <protection/>
    </xf>
    <xf numFmtId="10" fontId="6" fillId="2" borderId="137" xfId="58" applyNumberFormat="1" applyFont="1" applyFill="1" applyBorder="1" applyAlignment="1">
      <alignment horizontal="right"/>
      <protection/>
    </xf>
    <xf numFmtId="0" fontId="6" fillId="2" borderId="63" xfId="58" applyFont="1" applyFill="1" applyBorder="1">
      <alignment/>
      <protection/>
    </xf>
    <xf numFmtId="3" fontId="6" fillId="2" borderId="64" xfId="58" applyNumberFormat="1" applyFont="1" applyFill="1" applyBorder="1">
      <alignment/>
      <protection/>
    </xf>
    <xf numFmtId="3" fontId="6" fillId="2" borderId="65" xfId="58" applyNumberFormat="1" applyFont="1" applyFill="1" applyBorder="1">
      <alignment/>
      <protection/>
    </xf>
    <xf numFmtId="3" fontId="6" fillId="2" borderId="66" xfId="58" applyNumberFormat="1" applyFont="1" applyFill="1" applyBorder="1">
      <alignment/>
      <protection/>
    </xf>
    <xf numFmtId="3" fontId="12" fillId="2" borderId="138" xfId="58" applyNumberFormat="1" applyFont="1" applyFill="1" applyBorder="1">
      <alignment/>
      <protection/>
    </xf>
    <xf numFmtId="10" fontId="6" fillId="2" borderId="139" xfId="58" applyNumberFormat="1" applyFont="1" applyFill="1" applyBorder="1">
      <alignment/>
      <protection/>
    </xf>
    <xf numFmtId="3" fontId="6" fillId="2" borderId="140" xfId="58" applyNumberFormat="1" applyFont="1" applyFill="1" applyBorder="1">
      <alignment/>
      <protection/>
    </xf>
    <xf numFmtId="10" fontId="6" fillId="2" borderId="139" xfId="58" applyNumberFormat="1" applyFont="1" applyFill="1" applyBorder="1" applyAlignment="1">
      <alignment horizontal="right"/>
      <protection/>
    </xf>
    <xf numFmtId="10" fontId="6" fillId="2" borderId="141" xfId="58" applyNumberFormat="1" applyFont="1" applyFill="1" applyBorder="1" applyAlignment="1">
      <alignment horizontal="right"/>
      <protection/>
    </xf>
    <xf numFmtId="0" fontId="6" fillId="2" borderId="142" xfId="58" applyFont="1" applyFill="1" applyBorder="1">
      <alignment/>
      <protection/>
    </xf>
    <xf numFmtId="3" fontId="6" fillId="2" borderId="115" xfId="58" applyNumberFormat="1" applyFont="1" applyFill="1" applyBorder="1">
      <alignment/>
      <protection/>
    </xf>
    <xf numFmtId="3" fontId="6" fillId="2" borderId="117" xfId="58" applyNumberFormat="1" applyFont="1" applyFill="1" applyBorder="1">
      <alignment/>
      <protection/>
    </xf>
    <xf numFmtId="3" fontId="6" fillId="2" borderId="143" xfId="58" applyNumberFormat="1" applyFont="1" applyFill="1" applyBorder="1">
      <alignment/>
      <protection/>
    </xf>
    <xf numFmtId="3" fontId="12" fillId="2" borderId="144" xfId="58" applyNumberFormat="1" applyFont="1" applyFill="1" applyBorder="1">
      <alignment/>
      <protection/>
    </xf>
    <xf numFmtId="10" fontId="6" fillId="2" borderId="145" xfId="58" applyNumberFormat="1" applyFont="1" applyFill="1" applyBorder="1">
      <alignment/>
      <protection/>
    </xf>
    <xf numFmtId="3" fontId="6" fillId="2" borderId="146" xfId="58" applyNumberFormat="1" applyFont="1" applyFill="1" applyBorder="1">
      <alignment/>
      <protection/>
    </xf>
    <xf numFmtId="10" fontId="6" fillId="2" borderId="145" xfId="58" applyNumberFormat="1" applyFont="1" applyFill="1" applyBorder="1" applyAlignment="1">
      <alignment horizontal="right"/>
      <protection/>
    </xf>
    <xf numFmtId="10" fontId="6" fillId="2" borderId="147" xfId="58" applyNumberFormat="1" applyFont="1" applyFill="1" applyBorder="1" applyAlignment="1">
      <alignment horizontal="right"/>
      <protection/>
    </xf>
    <xf numFmtId="0" fontId="3" fillId="2" borderId="132" xfId="65" applyNumberFormat="1" applyFont="1" applyFill="1" applyBorder="1">
      <alignment/>
      <protection/>
    </xf>
    <xf numFmtId="3" fontId="3" fillId="2" borderId="136" xfId="65" applyNumberFormat="1" applyFont="1" applyFill="1" applyBorder="1">
      <alignment/>
      <protection/>
    </xf>
    <xf numFmtId="3" fontId="3" fillId="2" borderId="109" xfId="65" applyNumberFormat="1" applyFont="1" applyFill="1" applyBorder="1">
      <alignment/>
      <protection/>
    </xf>
    <xf numFmtId="10" fontId="3" fillId="2" borderId="109" xfId="65" applyNumberFormat="1" applyFont="1" applyFill="1" applyBorder="1">
      <alignment/>
      <protection/>
    </xf>
    <xf numFmtId="3" fontId="3" fillId="2" borderId="108" xfId="65" applyNumberFormat="1" applyFont="1" applyFill="1" applyBorder="1">
      <alignment/>
      <protection/>
    </xf>
    <xf numFmtId="10" fontId="3" fillId="2" borderId="111" xfId="65" applyNumberFormat="1" applyFont="1" applyFill="1" applyBorder="1">
      <alignment/>
      <protection/>
    </xf>
    <xf numFmtId="10" fontId="3" fillId="2" borderId="112" xfId="65" applyNumberFormat="1" applyFont="1" applyFill="1" applyBorder="1">
      <alignment/>
      <protection/>
    </xf>
    <xf numFmtId="0" fontId="3" fillId="2" borderId="63" xfId="65" applyNumberFormat="1" applyFont="1" applyFill="1" applyBorder="1">
      <alignment/>
      <protection/>
    </xf>
    <xf numFmtId="3" fontId="3" fillId="2" borderId="140" xfId="65" applyNumberFormat="1" applyFont="1" applyFill="1" applyBorder="1">
      <alignment/>
      <protection/>
    </xf>
    <xf numFmtId="3" fontId="3" fillId="2" borderId="76" xfId="65" applyNumberFormat="1" applyFont="1" applyFill="1" applyBorder="1">
      <alignment/>
      <protection/>
    </xf>
    <xf numFmtId="10" fontId="3" fillId="2" borderId="76" xfId="65" applyNumberFormat="1" applyFont="1" applyFill="1" applyBorder="1">
      <alignment/>
      <protection/>
    </xf>
    <xf numFmtId="3" fontId="3" fillId="2" borderId="64" xfId="65" applyNumberFormat="1" applyFont="1" applyFill="1" applyBorder="1">
      <alignment/>
      <protection/>
    </xf>
    <xf numFmtId="10" fontId="3" fillId="2" borderId="67" xfId="65" applyNumberFormat="1" applyFont="1" applyFill="1" applyBorder="1">
      <alignment/>
      <protection/>
    </xf>
    <xf numFmtId="10" fontId="3" fillId="2" borderId="68" xfId="65" applyNumberFormat="1" applyFont="1" applyFill="1" applyBorder="1">
      <alignment/>
      <protection/>
    </xf>
    <xf numFmtId="0" fontId="3" fillId="2" borderId="142" xfId="65" applyNumberFormat="1" applyFont="1" applyFill="1" applyBorder="1">
      <alignment/>
      <protection/>
    </xf>
    <xf numFmtId="3" fontId="3" fillId="2" borderId="146" xfId="65" applyNumberFormat="1" applyFont="1" applyFill="1" applyBorder="1">
      <alignment/>
      <protection/>
    </xf>
    <xf numFmtId="3" fontId="3" fillId="2" borderId="116" xfId="65" applyNumberFormat="1" applyFont="1" applyFill="1" applyBorder="1">
      <alignment/>
      <protection/>
    </xf>
    <xf numFmtId="10" fontId="3" fillId="2" borderId="116" xfId="65" applyNumberFormat="1" applyFont="1" applyFill="1" applyBorder="1">
      <alignment/>
      <protection/>
    </xf>
    <xf numFmtId="3" fontId="3" fillId="2" borderId="115" xfId="65" applyNumberFormat="1" applyFont="1" applyFill="1" applyBorder="1">
      <alignment/>
      <protection/>
    </xf>
    <xf numFmtId="10" fontId="3" fillId="2" borderId="118" xfId="65" applyNumberFormat="1" applyFont="1" applyFill="1" applyBorder="1">
      <alignment/>
      <protection/>
    </xf>
    <xf numFmtId="10" fontId="3" fillId="2" borderId="119" xfId="65" applyNumberFormat="1" applyFont="1" applyFill="1" applyBorder="1">
      <alignment/>
      <protection/>
    </xf>
    <xf numFmtId="0" fontId="3" fillId="2" borderId="57" xfId="58" applyFont="1" applyFill="1" applyBorder="1">
      <alignment/>
      <protection/>
    </xf>
    <xf numFmtId="3" fontId="3" fillId="2" borderId="58" xfId="58" applyNumberFormat="1" applyFont="1" applyFill="1" applyBorder="1">
      <alignment/>
      <protection/>
    </xf>
    <xf numFmtId="3" fontId="3" fillId="2" borderId="59" xfId="58" applyNumberFormat="1" applyFont="1" applyFill="1" applyBorder="1">
      <alignment/>
      <protection/>
    </xf>
    <xf numFmtId="3" fontId="3" fillId="2" borderId="60" xfId="58" applyNumberFormat="1" applyFont="1" applyFill="1" applyBorder="1">
      <alignment/>
      <protection/>
    </xf>
    <xf numFmtId="10" fontId="3" fillId="2" borderId="61" xfId="58" applyNumberFormat="1" applyFont="1" applyFill="1" applyBorder="1">
      <alignment/>
      <protection/>
    </xf>
    <xf numFmtId="10" fontId="3" fillId="2" borderId="61" xfId="58" applyNumberFormat="1" applyFont="1" applyFill="1" applyBorder="1" applyAlignment="1">
      <alignment horizontal="right"/>
      <protection/>
    </xf>
    <xf numFmtId="10" fontId="3" fillId="2" borderId="62" xfId="58" applyNumberFormat="1" applyFont="1" applyFill="1" applyBorder="1" applyAlignment="1">
      <alignment horizontal="right"/>
      <protection/>
    </xf>
    <xf numFmtId="0" fontId="3" fillId="2" borderId="63" xfId="58" applyFont="1" applyFill="1" applyBorder="1">
      <alignment/>
      <protection/>
    </xf>
    <xf numFmtId="3" fontId="3" fillId="2" borderId="64" xfId="58" applyNumberFormat="1" applyFont="1" applyFill="1" applyBorder="1">
      <alignment/>
      <protection/>
    </xf>
    <xf numFmtId="3" fontId="3" fillId="2" borderId="65" xfId="58" applyNumberFormat="1" applyFont="1" applyFill="1" applyBorder="1">
      <alignment/>
      <protection/>
    </xf>
    <xf numFmtId="3" fontId="3" fillId="2" borderId="66" xfId="58" applyNumberFormat="1" applyFont="1" applyFill="1" applyBorder="1">
      <alignment/>
      <protection/>
    </xf>
    <xf numFmtId="10" fontId="3" fillId="2" borderId="67" xfId="58" applyNumberFormat="1" applyFont="1" applyFill="1" applyBorder="1">
      <alignment/>
      <protection/>
    </xf>
    <xf numFmtId="10" fontId="3" fillId="2" borderId="67" xfId="58" applyNumberFormat="1" applyFont="1" applyFill="1" applyBorder="1" applyAlignment="1">
      <alignment horizontal="right"/>
      <protection/>
    </xf>
    <xf numFmtId="10" fontId="3" fillId="2" borderId="68" xfId="58" applyNumberFormat="1" applyFont="1" applyFill="1" applyBorder="1" applyAlignment="1">
      <alignment horizontal="right"/>
      <protection/>
    </xf>
    <xf numFmtId="0" fontId="3" fillId="2" borderId="69" xfId="58" applyFont="1" applyFill="1" applyBorder="1">
      <alignment/>
      <protection/>
    </xf>
    <xf numFmtId="3" fontId="3" fillId="2" borderId="70" xfId="58" applyNumberFormat="1" applyFont="1" applyFill="1" applyBorder="1">
      <alignment/>
      <protection/>
    </xf>
    <xf numFmtId="3" fontId="3" fillId="2" borderId="71" xfId="58" applyNumberFormat="1" applyFont="1" applyFill="1" applyBorder="1">
      <alignment/>
      <protection/>
    </xf>
    <xf numFmtId="3" fontId="3" fillId="2" borderId="72" xfId="58" applyNumberFormat="1" applyFont="1" applyFill="1" applyBorder="1">
      <alignment/>
      <protection/>
    </xf>
    <xf numFmtId="10" fontId="3" fillId="2" borderId="73" xfId="58" applyNumberFormat="1" applyFont="1" applyFill="1" applyBorder="1">
      <alignment/>
      <protection/>
    </xf>
    <xf numFmtId="10" fontId="3" fillId="2" borderId="73" xfId="58" applyNumberFormat="1" applyFont="1" applyFill="1" applyBorder="1" applyAlignment="1">
      <alignment horizontal="right"/>
      <protection/>
    </xf>
    <xf numFmtId="10" fontId="3" fillId="2" borderId="74" xfId="58" applyNumberFormat="1" applyFont="1" applyFill="1" applyBorder="1" applyAlignment="1">
      <alignment horizontal="right"/>
      <protection/>
    </xf>
    <xf numFmtId="3" fontId="3" fillId="2" borderId="75" xfId="58" applyNumberFormat="1" applyFont="1" applyFill="1" applyBorder="1">
      <alignment/>
      <protection/>
    </xf>
    <xf numFmtId="3" fontId="3" fillId="2" borderId="76" xfId="58" applyNumberFormat="1" applyFont="1" applyFill="1" applyBorder="1">
      <alignment/>
      <protection/>
    </xf>
    <xf numFmtId="3" fontId="3" fillId="2" borderId="77" xfId="58" applyNumberFormat="1" applyFont="1" applyFill="1" applyBorder="1">
      <alignment/>
      <protection/>
    </xf>
    <xf numFmtId="3" fontId="3" fillId="2" borderId="78" xfId="58" applyNumberFormat="1" applyFont="1" applyFill="1" applyBorder="1">
      <alignment/>
      <protection/>
    </xf>
    <xf numFmtId="3" fontId="3" fillId="2" borderId="148" xfId="58" applyNumberFormat="1" applyFont="1" applyFill="1" applyBorder="1">
      <alignment/>
      <protection/>
    </xf>
    <xf numFmtId="10" fontId="6" fillId="2" borderId="61" xfId="58" applyNumberFormat="1" applyFont="1" applyFill="1" applyBorder="1" applyAlignment="1">
      <alignment horizontal="right"/>
      <protection/>
    </xf>
    <xf numFmtId="3" fontId="3" fillId="2" borderId="79" xfId="58" applyNumberFormat="1" applyFont="1" applyFill="1" applyBorder="1">
      <alignment/>
      <protection/>
    </xf>
    <xf numFmtId="3" fontId="3" fillId="2" borderId="140" xfId="58" applyNumberFormat="1" applyFont="1" applyFill="1" applyBorder="1">
      <alignment/>
      <protection/>
    </xf>
    <xf numFmtId="10" fontId="6" fillId="2" borderId="67" xfId="58" applyNumberFormat="1" applyFont="1" applyFill="1" applyBorder="1" applyAlignment="1">
      <alignment horizontal="right"/>
      <protection/>
    </xf>
    <xf numFmtId="3" fontId="3" fillId="2" borderId="80" xfId="58" applyNumberFormat="1" applyFont="1" applyFill="1" applyBorder="1">
      <alignment/>
      <protection/>
    </xf>
    <xf numFmtId="3" fontId="3" fillId="2" borderId="149" xfId="58" applyNumberFormat="1" applyFont="1" applyFill="1" applyBorder="1">
      <alignment/>
      <protection/>
    </xf>
    <xf numFmtId="10" fontId="6" fillId="2" borderId="73" xfId="58" applyNumberFormat="1" applyFont="1" applyFill="1" applyBorder="1" applyAlignment="1">
      <alignment horizontal="right"/>
      <protection/>
    </xf>
    <xf numFmtId="0" fontId="3" fillId="2" borderId="150" xfId="58" applyFont="1" applyFill="1" applyBorder="1">
      <alignment/>
      <protection/>
    </xf>
    <xf numFmtId="3" fontId="3" fillId="2" borderId="151" xfId="58" applyNumberFormat="1" applyFont="1" applyFill="1" applyBorder="1">
      <alignment/>
      <protection/>
    </xf>
    <xf numFmtId="3" fontId="3" fillId="2" borderId="152" xfId="58" applyNumberFormat="1" applyFont="1" applyFill="1" applyBorder="1">
      <alignment/>
      <protection/>
    </xf>
    <xf numFmtId="3" fontId="3" fillId="2" borderId="153" xfId="58" applyNumberFormat="1" applyFont="1" applyFill="1" applyBorder="1">
      <alignment/>
      <protection/>
    </xf>
    <xf numFmtId="3" fontId="3" fillId="2" borderId="154" xfId="58" applyNumberFormat="1" applyFont="1" applyFill="1" applyBorder="1">
      <alignment/>
      <protection/>
    </xf>
    <xf numFmtId="3" fontId="3" fillId="2" borderId="155" xfId="58" applyNumberFormat="1" applyFont="1" applyFill="1" applyBorder="1">
      <alignment/>
      <protection/>
    </xf>
    <xf numFmtId="10" fontId="3" fillId="2" borderId="156" xfId="58" applyNumberFormat="1" applyFont="1" applyFill="1" applyBorder="1">
      <alignment/>
      <protection/>
    </xf>
    <xf numFmtId="10" fontId="6" fillId="2" borderId="156" xfId="58" applyNumberFormat="1" applyFont="1" applyFill="1" applyBorder="1" applyAlignment="1">
      <alignment horizontal="right"/>
      <protection/>
    </xf>
    <xf numFmtId="10" fontId="3" fillId="2" borderId="157" xfId="58" applyNumberFormat="1" applyFont="1" applyFill="1" applyBorder="1" applyAlignment="1">
      <alignment horizontal="right"/>
      <protection/>
    </xf>
    <xf numFmtId="0" fontId="3" fillId="2" borderId="158" xfId="58" applyFont="1" applyFill="1" applyBorder="1">
      <alignment/>
      <protection/>
    </xf>
    <xf numFmtId="3" fontId="3" fillId="2" borderId="159" xfId="58" applyNumberFormat="1" applyFont="1" applyFill="1" applyBorder="1">
      <alignment/>
      <protection/>
    </xf>
    <xf numFmtId="3" fontId="3" fillId="2" borderId="160" xfId="58" applyNumberFormat="1" applyFont="1" applyFill="1" applyBorder="1">
      <alignment/>
      <protection/>
    </xf>
    <xf numFmtId="3" fontId="3" fillId="2" borderId="161" xfId="58" applyNumberFormat="1" applyFont="1" applyFill="1" applyBorder="1">
      <alignment/>
      <protection/>
    </xf>
    <xf numFmtId="3" fontId="3" fillId="2" borderId="162" xfId="58" applyNumberFormat="1" applyFont="1" applyFill="1" applyBorder="1">
      <alignment/>
      <protection/>
    </xf>
    <xf numFmtId="3" fontId="3" fillId="2" borderId="163" xfId="58" applyNumberFormat="1" applyFont="1" applyFill="1" applyBorder="1">
      <alignment/>
      <protection/>
    </xf>
    <xf numFmtId="10" fontId="3" fillId="2" borderId="164" xfId="58" applyNumberFormat="1" applyFont="1" applyFill="1" applyBorder="1">
      <alignment/>
      <protection/>
    </xf>
    <xf numFmtId="10" fontId="6" fillId="2" borderId="164" xfId="58" applyNumberFormat="1" applyFont="1" applyFill="1" applyBorder="1" applyAlignment="1">
      <alignment horizontal="right"/>
      <protection/>
    </xf>
    <xf numFmtId="3" fontId="3" fillId="2" borderId="165" xfId="58" applyNumberFormat="1" applyFont="1" applyFill="1" applyBorder="1">
      <alignment/>
      <protection/>
    </xf>
    <xf numFmtId="10" fontId="3" fillId="2" borderId="166" xfId="58" applyNumberFormat="1" applyFont="1" applyFill="1" applyBorder="1" applyAlignment="1">
      <alignment horizontal="right"/>
      <protection/>
    </xf>
    <xf numFmtId="3" fontId="3" fillId="2" borderId="167" xfId="58" applyNumberFormat="1" applyFont="1" applyFill="1" applyBorder="1">
      <alignment/>
      <protection/>
    </xf>
    <xf numFmtId="0" fontId="6" fillId="36" borderId="47" xfId="58" applyFont="1" applyFill="1" applyBorder="1" applyAlignment="1">
      <alignment vertical="center"/>
      <protection/>
    </xf>
    <xf numFmtId="3" fontId="6" fillId="36" borderId="45" xfId="58" applyNumberFormat="1" applyFont="1" applyFill="1" applyBorder="1" applyAlignment="1">
      <alignment vertical="center"/>
      <protection/>
    </xf>
    <xf numFmtId="3" fontId="6" fillId="36" borderId="44" xfId="58" applyNumberFormat="1" applyFont="1" applyFill="1" applyBorder="1" applyAlignment="1">
      <alignment vertical="center"/>
      <protection/>
    </xf>
    <xf numFmtId="3" fontId="6" fillId="36" borderId="43" xfId="58" applyNumberFormat="1" applyFont="1" applyFill="1" applyBorder="1" applyAlignment="1">
      <alignment vertical="center"/>
      <protection/>
    </xf>
    <xf numFmtId="10" fontId="6" fillId="36" borderId="46" xfId="58" applyNumberFormat="1" applyFont="1" applyFill="1" applyBorder="1" applyAlignment="1">
      <alignment vertical="center"/>
      <protection/>
    </xf>
    <xf numFmtId="10" fontId="6" fillId="36" borderId="46" xfId="58" applyNumberFormat="1" applyFont="1" applyFill="1" applyBorder="1" applyAlignment="1">
      <alignment horizontal="right" vertical="center"/>
      <protection/>
    </xf>
    <xf numFmtId="10" fontId="6" fillId="36" borderId="4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Alignment="1">
      <alignment vertical="center"/>
      <protection/>
    </xf>
    <xf numFmtId="3" fontId="6" fillId="36" borderId="42" xfId="58" applyNumberFormat="1" applyFont="1" applyFill="1" applyBorder="1" applyAlignment="1">
      <alignment vertical="center"/>
      <protection/>
    </xf>
    <xf numFmtId="0" fontId="6" fillId="36" borderId="168" xfId="58" applyFont="1" applyFill="1" applyBorder="1" applyAlignment="1">
      <alignment vertical="center"/>
      <protection/>
    </xf>
    <xf numFmtId="3" fontId="6" fillId="36" borderId="169" xfId="58" applyNumberFormat="1" applyFont="1" applyFill="1" applyBorder="1" applyAlignment="1">
      <alignment vertical="center"/>
      <protection/>
    </xf>
    <xf numFmtId="3" fontId="6" fillId="36" borderId="170" xfId="58" applyNumberFormat="1" applyFont="1" applyFill="1" applyBorder="1" applyAlignment="1">
      <alignment vertical="center"/>
      <protection/>
    </xf>
    <xf numFmtId="3" fontId="6" fillId="36" borderId="171" xfId="58" applyNumberFormat="1" applyFont="1" applyFill="1" applyBorder="1" applyAlignment="1">
      <alignment vertical="center"/>
      <protection/>
    </xf>
    <xf numFmtId="10" fontId="6" fillId="36" borderId="172" xfId="58" applyNumberFormat="1" applyFont="1" applyFill="1" applyBorder="1" applyAlignment="1">
      <alignment vertical="center"/>
      <protection/>
    </xf>
    <xf numFmtId="10" fontId="6" fillId="36" borderId="172" xfId="58" applyNumberFormat="1" applyFont="1" applyFill="1" applyBorder="1" applyAlignment="1">
      <alignment horizontal="right" vertical="center"/>
      <protection/>
    </xf>
    <xf numFmtId="10" fontId="6" fillId="36" borderId="52" xfId="58" applyNumberFormat="1" applyFont="1" applyFill="1" applyBorder="1" applyAlignment="1">
      <alignment horizontal="right" vertical="center"/>
      <protection/>
    </xf>
    <xf numFmtId="10" fontId="6" fillId="36" borderId="44" xfId="58" applyNumberFormat="1" applyFont="1" applyFill="1" applyBorder="1" applyAlignment="1">
      <alignment horizontal="right" vertical="center"/>
      <protection/>
    </xf>
    <xf numFmtId="3" fontId="6" fillId="36" borderId="173" xfId="58" applyNumberFormat="1" applyFont="1" applyFill="1" applyBorder="1" applyAlignment="1">
      <alignment vertical="center"/>
      <protection/>
    </xf>
    <xf numFmtId="10" fontId="6" fillId="36" borderId="44" xfId="58" applyNumberFormat="1" applyFont="1" applyFill="1" applyBorder="1" applyAlignment="1">
      <alignment vertical="center"/>
      <protection/>
    </xf>
    <xf numFmtId="0" fontId="6" fillId="36" borderId="39" xfId="58" applyFont="1" applyFill="1" applyBorder="1" applyAlignment="1">
      <alignment vertical="center"/>
      <protection/>
    </xf>
    <xf numFmtId="3" fontId="6" fillId="36" borderId="37" xfId="58" applyNumberFormat="1" applyFont="1" applyFill="1" applyBorder="1" applyAlignment="1">
      <alignment vertical="center"/>
      <protection/>
    </xf>
    <xf numFmtId="3" fontId="6" fillId="36" borderId="36" xfId="58" applyNumberFormat="1" applyFont="1" applyFill="1" applyBorder="1" applyAlignment="1">
      <alignment vertical="center"/>
      <protection/>
    </xf>
    <xf numFmtId="3" fontId="6" fillId="36" borderId="35" xfId="58" applyNumberFormat="1" applyFont="1" applyFill="1" applyBorder="1" applyAlignment="1">
      <alignment vertical="center"/>
      <protection/>
    </xf>
    <xf numFmtId="10" fontId="6" fillId="36" borderId="38" xfId="58" applyNumberFormat="1" applyFont="1" applyFill="1" applyBorder="1" applyAlignment="1">
      <alignment vertical="center"/>
      <protection/>
    </xf>
    <xf numFmtId="10" fontId="6" fillId="36" borderId="36" xfId="58" applyNumberFormat="1" applyFont="1" applyFill="1" applyBorder="1" applyAlignment="1">
      <alignment horizontal="right" vertical="center"/>
      <protection/>
    </xf>
    <xf numFmtId="3" fontId="6" fillId="36" borderId="102" xfId="58" applyNumberFormat="1" applyFont="1" applyFill="1" applyBorder="1" applyAlignment="1">
      <alignment vertical="center"/>
      <protection/>
    </xf>
    <xf numFmtId="10" fontId="6" fillId="36" borderId="36" xfId="58" applyNumberFormat="1" applyFont="1" applyFill="1" applyBorder="1" applyAlignment="1">
      <alignment vertical="center"/>
      <protection/>
    </xf>
    <xf numFmtId="10" fontId="6" fillId="36" borderId="32" xfId="58" applyNumberFormat="1" applyFont="1" applyFill="1" applyBorder="1" applyAlignment="1">
      <alignment horizontal="right" vertical="center"/>
      <protection/>
    </xf>
    <xf numFmtId="0" fontId="3" fillId="0" borderId="0" xfId="58" applyFont="1" applyFill="1" applyAlignment="1">
      <alignment vertical="center"/>
      <protection/>
    </xf>
    <xf numFmtId="10" fontId="3" fillId="2" borderId="59" xfId="58" applyNumberFormat="1" applyFont="1" applyFill="1" applyBorder="1" applyAlignment="1">
      <alignment horizontal="right"/>
      <protection/>
    </xf>
    <xf numFmtId="3" fontId="3" fillId="2" borderId="174" xfId="58" applyNumberFormat="1" applyFont="1" applyFill="1" applyBorder="1">
      <alignment/>
      <protection/>
    </xf>
    <xf numFmtId="10" fontId="3" fillId="2" borderId="59" xfId="58" applyNumberFormat="1" applyFont="1" applyFill="1" applyBorder="1">
      <alignment/>
      <protection/>
    </xf>
    <xf numFmtId="10" fontId="3" fillId="2" borderId="65" xfId="58" applyNumberFormat="1" applyFont="1" applyFill="1" applyBorder="1" applyAlignment="1">
      <alignment horizontal="right"/>
      <protection/>
    </xf>
    <xf numFmtId="3" fontId="3" fillId="2" borderId="175" xfId="58" applyNumberFormat="1" applyFont="1" applyFill="1" applyBorder="1">
      <alignment/>
      <protection/>
    </xf>
    <xf numFmtId="10" fontId="3" fillId="2" borderId="65" xfId="58" applyNumberFormat="1" applyFont="1" applyFill="1" applyBorder="1">
      <alignment/>
      <protection/>
    </xf>
    <xf numFmtId="10" fontId="3" fillId="2" borderId="71" xfId="58" applyNumberFormat="1" applyFont="1" applyFill="1" applyBorder="1" applyAlignment="1">
      <alignment horizontal="right"/>
      <protection/>
    </xf>
    <xf numFmtId="3" fontId="3" fillId="2" borderId="176" xfId="58" applyNumberFormat="1" applyFont="1" applyFill="1" applyBorder="1">
      <alignment/>
      <protection/>
    </xf>
    <xf numFmtId="10" fontId="3" fillId="2" borderId="71" xfId="58" applyNumberFormat="1" applyFont="1" applyFill="1" applyBorder="1">
      <alignment/>
      <protection/>
    </xf>
    <xf numFmtId="0" fontId="6" fillId="2" borderId="177" xfId="58" applyFont="1" applyFill="1" applyBorder="1">
      <alignment/>
      <protection/>
    </xf>
    <xf numFmtId="3" fontId="6" fillId="2" borderId="178" xfId="58" applyNumberFormat="1" applyFont="1" applyFill="1" applyBorder="1">
      <alignment/>
      <protection/>
    </xf>
    <xf numFmtId="3" fontId="6" fillId="2" borderId="179" xfId="58" applyNumberFormat="1" applyFont="1" applyFill="1" applyBorder="1">
      <alignment/>
      <protection/>
    </xf>
    <xf numFmtId="3" fontId="6" fillId="2" borderId="180" xfId="58" applyNumberFormat="1" applyFont="1" applyFill="1" applyBorder="1">
      <alignment/>
      <protection/>
    </xf>
    <xf numFmtId="3" fontId="12" fillId="2" borderId="181" xfId="58" applyNumberFormat="1" applyFont="1" applyFill="1" applyBorder="1">
      <alignment/>
      <protection/>
    </xf>
    <xf numFmtId="10" fontId="6" fillId="2" borderId="182" xfId="58" applyNumberFormat="1" applyFont="1" applyFill="1" applyBorder="1">
      <alignment/>
      <protection/>
    </xf>
    <xf numFmtId="3" fontId="6" fillId="2" borderId="183" xfId="58" applyNumberFormat="1" applyFont="1" applyFill="1" applyBorder="1">
      <alignment/>
      <protection/>
    </xf>
    <xf numFmtId="10" fontId="6" fillId="2" borderId="182" xfId="58" applyNumberFormat="1" applyFont="1" applyFill="1" applyBorder="1" applyAlignment="1">
      <alignment horizontal="right"/>
      <protection/>
    </xf>
    <xf numFmtId="10" fontId="6" fillId="2" borderId="184" xfId="58" applyNumberFormat="1" applyFont="1" applyFill="1" applyBorder="1" applyAlignment="1">
      <alignment horizontal="right"/>
      <protection/>
    </xf>
    <xf numFmtId="0" fontId="6" fillId="2" borderId="185" xfId="58" applyFont="1" applyFill="1" applyBorder="1">
      <alignment/>
      <protection/>
    </xf>
    <xf numFmtId="3" fontId="6" fillId="2" borderId="186" xfId="58" applyNumberFormat="1" applyFont="1" applyFill="1" applyBorder="1">
      <alignment/>
      <protection/>
    </xf>
    <xf numFmtId="3" fontId="6" fillId="2" borderId="187" xfId="58" applyNumberFormat="1" applyFont="1" applyFill="1" applyBorder="1">
      <alignment/>
      <protection/>
    </xf>
    <xf numFmtId="3" fontId="6" fillId="2" borderId="188" xfId="58" applyNumberFormat="1" applyFont="1" applyFill="1" applyBorder="1">
      <alignment/>
      <protection/>
    </xf>
    <xf numFmtId="3" fontId="12" fillId="2" borderId="189" xfId="58" applyNumberFormat="1" applyFont="1" applyFill="1" applyBorder="1">
      <alignment/>
      <protection/>
    </xf>
    <xf numFmtId="10" fontId="6" fillId="2" borderId="190" xfId="58" applyNumberFormat="1" applyFont="1" applyFill="1" applyBorder="1">
      <alignment/>
      <protection/>
    </xf>
    <xf numFmtId="3" fontId="6" fillId="2" borderId="191" xfId="58" applyNumberFormat="1" applyFont="1" applyFill="1" applyBorder="1">
      <alignment/>
      <protection/>
    </xf>
    <xf numFmtId="10" fontId="6" fillId="2" borderId="190" xfId="58" applyNumberFormat="1" applyFont="1" applyFill="1" applyBorder="1" applyAlignment="1">
      <alignment horizontal="right"/>
      <protection/>
    </xf>
    <xf numFmtId="10" fontId="6" fillId="2" borderId="192" xfId="58" applyNumberFormat="1" applyFont="1" applyFill="1" applyBorder="1" applyAlignment="1">
      <alignment horizontal="right"/>
      <protection/>
    </xf>
    <xf numFmtId="0" fontId="6" fillId="2" borderId="193" xfId="58" applyFont="1" applyFill="1" applyBorder="1">
      <alignment/>
      <protection/>
    </xf>
    <xf numFmtId="3" fontId="6" fillId="2" borderId="194" xfId="58" applyNumberFormat="1" applyFont="1" applyFill="1" applyBorder="1">
      <alignment/>
      <protection/>
    </xf>
    <xf numFmtId="3" fontId="6" fillId="2" borderId="195" xfId="58" applyNumberFormat="1" applyFont="1" applyFill="1" applyBorder="1">
      <alignment/>
      <protection/>
    </xf>
    <xf numFmtId="3" fontId="6" fillId="2" borderId="196" xfId="58" applyNumberFormat="1" applyFont="1" applyFill="1" applyBorder="1">
      <alignment/>
      <protection/>
    </xf>
    <xf numFmtId="3" fontId="12" fillId="2" borderId="197" xfId="58" applyNumberFormat="1" applyFont="1" applyFill="1" applyBorder="1">
      <alignment/>
      <protection/>
    </xf>
    <xf numFmtId="10" fontId="6" fillId="2" borderId="198" xfId="58" applyNumberFormat="1" applyFont="1" applyFill="1" applyBorder="1">
      <alignment/>
      <protection/>
    </xf>
    <xf numFmtId="3" fontId="6" fillId="2" borderId="199" xfId="58" applyNumberFormat="1" applyFont="1" applyFill="1" applyBorder="1">
      <alignment/>
      <protection/>
    </xf>
    <xf numFmtId="10" fontId="6" fillId="2" borderId="198" xfId="58" applyNumberFormat="1" applyFont="1" applyFill="1" applyBorder="1" applyAlignment="1">
      <alignment horizontal="right"/>
      <protection/>
    </xf>
    <xf numFmtId="10" fontId="6" fillId="2" borderId="200" xfId="58" applyNumberFormat="1" applyFont="1" applyFill="1" applyBorder="1" applyAlignment="1">
      <alignment horizontal="right"/>
      <protection/>
    </xf>
    <xf numFmtId="0" fontId="6" fillId="2" borderId="201" xfId="58" applyFont="1" applyFill="1" applyBorder="1">
      <alignment/>
      <protection/>
    </xf>
    <xf numFmtId="0" fontId="6" fillId="2" borderId="202" xfId="58" applyFont="1" applyFill="1" applyBorder="1">
      <alignment/>
      <protection/>
    </xf>
    <xf numFmtId="0" fontId="6" fillId="2" borderId="203" xfId="58" applyFont="1" applyFill="1" applyBorder="1">
      <alignment/>
      <protection/>
    </xf>
    <xf numFmtId="3" fontId="12" fillId="2" borderId="99" xfId="61" applyNumberFormat="1" applyFont="1" applyFill="1" applyBorder="1">
      <alignment/>
      <protection/>
    </xf>
    <xf numFmtId="3" fontId="12" fillId="2" borderId="0" xfId="61" applyNumberFormat="1" applyFont="1" applyFill="1" applyBorder="1">
      <alignment/>
      <protection/>
    </xf>
    <xf numFmtId="3" fontId="12" fillId="2" borderId="17" xfId="61" applyNumberFormat="1" applyFont="1" applyFill="1" applyBorder="1">
      <alignment/>
      <protection/>
    </xf>
    <xf numFmtId="37" fontId="12" fillId="2" borderId="17" xfId="61" applyFont="1" applyFill="1" applyBorder="1" applyAlignment="1" applyProtection="1">
      <alignment horizontal="right"/>
      <protection/>
    </xf>
    <xf numFmtId="3" fontId="12" fillId="2" borderId="0" xfId="61" applyNumberFormat="1" applyFont="1" applyFill="1" applyBorder="1" applyAlignment="1">
      <alignment horizontal="right"/>
      <protection/>
    </xf>
    <xf numFmtId="3" fontId="12" fillId="2" borderId="100" xfId="61" applyNumberFormat="1" applyFont="1" applyFill="1" applyBorder="1" applyAlignment="1">
      <alignment horizontal="right"/>
      <protection/>
    </xf>
    <xf numFmtId="37" fontId="5" fillId="2" borderId="17" xfId="61" applyFont="1" applyFill="1" applyBorder="1" applyAlignment="1" applyProtection="1">
      <alignment horizontal="right"/>
      <protection/>
    </xf>
    <xf numFmtId="2" fontId="12" fillId="2" borderId="0" xfId="67" applyNumberFormat="1" applyFont="1" applyFill="1" applyBorder="1" applyAlignment="1" applyProtection="1">
      <alignment horizontal="center"/>
      <protection/>
    </xf>
    <xf numFmtId="2" fontId="12" fillId="2" borderId="100" xfId="61" applyNumberFormat="1" applyFont="1" applyFill="1" applyBorder="1" applyProtection="1">
      <alignment/>
      <protection/>
    </xf>
    <xf numFmtId="2" fontId="12" fillId="2" borderId="0" xfId="61" applyNumberFormat="1" applyFont="1" applyFill="1" applyBorder="1" applyProtection="1">
      <alignment/>
      <protection/>
    </xf>
    <xf numFmtId="2" fontId="12" fillId="2" borderId="101" xfId="61" applyNumberFormat="1" applyFont="1" applyFill="1" applyBorder="1" applyAlignment="1" applyProtection="1">
      <alignment horizontal="center"/>
      <protection/>
    </xf>
    <xf numFmtId="37" fontId="12" fillId="2" borderId="204" xfId="61" applyFont="1" applyFill="1" applyBorder="1">
      <alignment/>
      <protection/>
    </xf>
    <xf numFmtId="37" fontId="12" fillId="2" borderId="205" xfId="61" applyFont="1" applyFill="1" applyBorder="1">
      <alignment/>
      <protection/>
    </xf>
    <xf numFmtId="37" fontId="12" fillId="2" borderId="206" xfId="61" applyFont="1" applyFill="1" applyBorder="1">
      <alignment/>
      <protection/>
    </xf>
    <xf numFmtId="3" fontId="12" fillId="2" borderId="205" xfId="61" applyNumberFormat="1" applyFont="1" applyFill="1" applyBorder="1" applyAlignment="1">
      <alignment horizontal="right"/>
      <protection/>
    </xf>
    <xf numFmtId="3" fontId="12" fillId="2" borderId="207" xfId="61" applyNumberFormat="1" applyFont="1" applyFill="1" applyBorder="1" applyAlignment="1">
      <alignment horizontal="right"/>
      <protection/>
    </xf>
    <xf numFmtId="2" fontId="12" fillId="2" borderId="205" xfId="67" applyNumberFormat="1" applyFont="1" applyFill="1" applyBorder="1" applyAlignment="1" applyProtection="1">
      <alignment horizontal="right" indent="1"/>
      <protection/>
    </xf>
    <xf numFmtId="2" fontId="12" fillId="2" borderId="207" xfId="61" applyNumberFormat="1" applyFont="1" applyFill="1" applyBorder="1">
      <alignment/>
      <protection/>
    </xf>
    <xf numFmtId="2" fontId="12" fillId="2" borderId="205" xfId="61" applyNumberFormat="1" applyFont="1" applyFill="1" applyBorder="1">
      <alignment/>
      <protection/>
    </xf>
    <xf numFmtId="2" fontId="12" fillId="2" borderId="208" xfId="61" applyNumberFormat="1" applyFont="1" applyFill="1" applyBorder="1" applyAlignment="1" applyProtection="1">
      <alignment horizontal="right" indent="1"/>
      <protection/>
    </xf>
    <xf numFmtId="0" fontId="6" fillId="2" borderId="209" xfId="58" applyFont="1" applyFill="1" applyBorder="1">
      <alignment/>
      <protection/>
    </xf>
    <xf numFmtId="0" fontId="6" fillId="2" borderId="210" xfId="58" applyFont="1" applyFill="1" applyBorder="1">
      <alignment/>
      <protection/>
    </xf>
    <xf numFmtId="0" fontId="6" fillId="2" borderId="211" xfId="58" applyFont="1" applyFill="1" applyBorder="1">
      <alignment/>
      <protection/>
    </xf>
    <xf numFmtId="0" fontId="141" fillId="38" borderId="212" xfId="57" applyFont="1" applyFill="1" applyBorder="1" applyAlignment="1">
      <alignment horizontal="center"/>
      <protection/>
    </xf>
    <xf numFmtId="0" fontId="141" fillId="38" borderId="213" xfId="57" applyFont="1" applyFill="1" applyBorder="1" applyAlignment="1">
      <alignment horizontal="center"/>
      <protection/>
    </xf>
    <xf numFmtId="0" fontId="142" fillId="38" borderId="88" xfId="57" applyFont="1" applyFill="1" applyBorder="1" applyAlignment="1">
      <alignment horizontal="center"/>
      <protection/>
    </xf>
    <xf numFmtId="0" fontId="142" fillId="38" borderId="89" xfId="57" applyFont="1" applyFill="1" applyBorder="1" applyAlignment="1">
      <alignment horizontal="center"/>
      <protection/>
    </xf>
    <xf numFmtId="0" fontId="143" fillId="38" borderId="88" xfId="57" applyFont="1" applyFill="1" applyBorder="1" applyAlignment="1">
      <alignment horizontal="center"/>
      <protection/>
    </xf>
    <xf numFmtId="0" fontId="143" fillId="38" borderId="89" xfId="57" applyFont="1" applyFill="1" applyBorder="1" applyAlignment="1">
      <alignment horizontal="center"/>
      <protection/>
    </xf>
    <xf numFmtId="37" fontId="144" fillId="2" borderId="0" xfId="46" applyNumberFormat="1" applyFont="1" applyFill="1" applyBorder="1" applyAlignment="1" applyProtection="1">
      <alignment horizontal="center" vertical="center"/>
      <protection/>
    </xf>
    <xf numFmtId="37" fontId="122" fillId="7" borderId="0" xfId="62" applyFont="1" applyFill="1" applyAlignment="1">
      <alignment horizontal="left" vertical="center" wrapText="1" indent="1"/>
      <protection/>
    </xf>
    <xf numFmtId="37" fontId="120" fillId="7" borderId="0" xfId="62" applyFont="1" applyFill="1" applyAlignment="1">
      <alignment horizontal="left" wrapText="1" indent="1"/>
      <protection/>
    </xf>
    <xf numFmtId="37" fontId="40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6" xfId="61" applyFont="1" applyFill="1" applyBorder="1" applyAlignment="1" applyProtection="1">
      <alignment horizontal="center" vertical="center"/>
      <protection/>
    </xf>
    <xf numFmtId="37" fontId="16" fillId="39" borderId="99" xfId="61" applyFont="1" applyFill="1" applyBorder="1" applyAlignment="1" applyProtection="1">
      <alignment horizontal="center" vertical="center"/>
      <protection/>
    </xf>
    <xf numFmtId="37" fontId="16" fillId="39" borderId="87" xfId="61" applyFont="1" applyFill="1" applyBorder="1" applyAlignment="1" applyProtection="1">
      <alignment horizontal="center" vertical="center"/>
      <protection/>
    </xf>
    <xf numFmtId="37" fontId="16" fillId="39" borderId="204" xfId="61" applyFont="1" applyFill="1" applyBorder="1" applyAlignment="1">
      <alignment horizontal="center" vertical="center"/>
      <protection/>
    </xf>
    <xf numFmtId="0" fontId="10" fillId="39" borderId="205" xfId="56" applyFill="1" applyBorder="1" applyAlignment="1">
      <alignment horizontal="center" vertical="center"/>
      <protection/>
    </xf>
    <xf numFmtId="0" fontId="10" fillId="39" borderId="208" xfId="56" applyFill="1" applyBorder="1" applyAlignment="1">
      <alignment horizontal="center" vertical="center"/>
      <protection/>
    </xf>
    <xf numFmtId="37" fontId="17" fillId="39" borderId="49" xfId="61" applyFont="1" applyFill="1" applyBorder="1" applyAlignment="1">
      <alignment horizontal="center" vertical="center"/>
      <protection/>
    </xf>
    <xf numFmtId="0" fontId="15" fillId="39" borderId="131" xfId="56" applyFont="1" applyFill="1" applyBorder="1" applyAlignment="1">
      <alignment horizontal="center" vertical="center"/>
      <protection/>
    </xf>
    <xf numFmtId="37" fontId="19" fillId="39" borderId="86" xfId="61" applyFont="1" applyFill="1" applyBorder="1" applyAlignment="1">
      <alignment horizontal="center" vertical="center"/>
      <protection/>
    </xf>
    <xf numFmtId="37" fontId="19" fillId="39" borderId="99" xfId="61" applyFont="1" applyFill="1" applyBorder="1" applyAlignment="1">
      <alignment horizontal="center" vertical="center"/>
      <protection/>
    </xf>
    <xf numFmtId="37" fontId="19" fillId="39" borderId="87" xfId="61" applyFont="1" applyFill="1" applyBorder="1" applyAlignment="1">
      <alignment horizontal="center" vertical="center"/>
      <protection/>
    </xf>
    <xf numFmtId="37" fontId="19" fillId="39" borderId="88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89" xfId="61" applyFont="1" applyFill="1" applyBorder="1" applyAlignment="1">
      <alignment horizontal="center" vertical="center"/>
      <protection/>
    </xf>
    <xf numFmtId="37" fontId="140" fillId="2" borderId="88" xfId="61" applyFont="1" applyFill="1" applyBorder="1" applyAlignment="1" applyProtection="1">
      <alignment horizontal="center" vertical="center"/>
      <protection/>
    </xf>
    <xf numFmtId="37" fontId="145" fillId="2" borderId="88" xfId="61" applyFont="1" applyFill="1" applyBorder="1">
      <alignment/>
      <protection/>
    </xf>
    <xf numFmtId="37" fontId="145" fillId="2" borderId="127" xfId="61" applyFont="1" applyFill="1" applyBorder="1">
      <alignment/>
      <protection/>
    </xf>
    <xf numFmtId="37" fontId="13" fillId="39" borderId="88" xfId="61" applyFont="1" applyFill="1" applyBorder="1" applyAlignment="1">
      <alignment horizontal="center"/>
      <protection/>
    </xf>
    <xf numFmtId="37" fontId="13" fillId="39" borderId="89" xfId="61" applyFont="1" applyFill="1" applyBorder="1" applyAlignment="1">
      <alignment horizontal="center"/>
      <protection/>
    </xf>
    <xf numFmtId="37" fontId="13" fillId="39" borderId="86" xfId="61" applyFont="1" applyFill="1" applyBorder="1" applyAlignment="1">
      <alignment horizontal="center" vertical="center"/>
      <protection/>
    </xf>
    <xf numFmtId="37" fontId="14" fillId="39" borderId="92" xfId="61" applyFont="1" applyFill="1" applyBorder="1" applyAlignment="1">
      <alignment horizontal="center" vertical="center"/>
      <protection/>
    </xf>
    <xf numFmtId="37" fontId="13" fillId="39" borderId="120" xfId="61" applyFont="1" applyFill="1" applyBorder="1" applyAlignment="1">
      <alignment horizontal="center" vertical="center" wrapText="1"/>
      <protection/>
    </xf>
    <xf numFmtId="37" fontId="14" fillId="39" borderId="130" xfId="61" applyFont="1" applyFill="1" applyBorder="1" applyAlignment="1">
      <alignment horizontal="center" vertical="center" wrapText="1"/>
      <protection/>
    </xf>
    <xf numFmtId="37" fontId="16" fillId="39" borderId="86" xfId="61" applyFont="1" applyFill="1" applyBorder="1" applyAlignment="1">
      <alignment horizontal="center" vertical="center"/>
      <protection/>
    </xf>
    <xf numFmtId="37" fontId="16" fillId="39" borderId="99" xfId="61" applyFont="1" applyFill="1" applyBorder="1" applyAlignment="1">
      <alignment horizontal="center" vertical="center"/>
      <protection/>
    </xf>
    <xf numFmtId="37" fontId="16" fillId="39" borderId="88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4" fillId="33" borderId="0" xfId="46" applyNumberFormat="1" applyFont="1" applyFill="1" applyBorder="1" applyAlignment="1" applyProtection="1">
      <alignment horizontal="center" vertical="center"/>
      <protection/>
    </xf>
    <xf numFmtId="49" fontId="13" fillId="35" borderId="214" xfId="64" applyNumberFormat="1" applyFont="1" applyFill="1" applyBorder="1" applyAlignment="1">
      <alignment horizontal="center" vertical="center" wrapText="1"/>
      <protection/>
    </xf>
    <xf numFmtId="0" fontId="13" fillId="35" borderId="215" xfId="64" applyNumberFormat="1" applyFont="1" applyFill="1" applyBorder="1" applyAlignment="1">
      <alignment horizontal="center" vertical="center" wrapText="1"/>
      <protection/>
    </xf>
    <xf numFmtId="0" fontId="13" fillId="35" borderId="216" xfId="64" applyNumberFormat="1" applyFont="1" applyFill="1" applyBorder="1" applyAlignment="1">
      <alignment horizontal="center" vertical="center" wrapText="1"/>
      <protection/>
    </xf>
    <xf numFmtId="1" fontId="12" fillId="35" borderId="217" xfId="64" applyNumberFormat="1" applyFont="1" applyFill="1" applyBorder="1" applyAlignment="1">
      <alignment horizontal="center" vertical="center" wrapText="1"/>
      <protection/>
    </xf>
    <xf numFmtId="1" fontId="12" fillId="35" borderId="218" xfId="64" applyNumberFormat="1" applyFont="1" applyFill="1" applyBorder="1" applyAlignment="1">
      <alignment horizontal="center" vertical="center" wrapText="1"/>
      <protection/>
    </xf>
    <xf numFmtId="1" fontId="12" fillId="35" borderId="219" xfId="64" applyNumberFormat="1" applyFont="1" applyFill="1" applyBorder="1" applyAlignment="1">
      <alignment horizontal="center" vertical="center" wrapText="1"/>
      <protection/>
    </xf>
    <xf numFmtId="49" fontId="5" fillId="35" borderId="84" xfId="64" applyNumberFormat="1" applyFont="1" applyFill="1" applyBorder="1" applyAlignment="1">
      <alignment horizontal="center" vertical="center" wrapText="1"/>
      <protection/>
    </xf>
    <xf numFmtId="49" fontId="5" fillId="35" borderId="220" xfId="64" applyNumberFormat="1" applyFont="1" applyFill="1" applyBorder="1" applyAlignment="1">
      <alignment horizontal="center" vertical="center" wrapText="1"/>
      <protection/>
    </xf>
    <xf numFmtId="49" fontId="5" fillId="35" borderId="221" xfId="64" applyNumberFormat="1" applyFont="1" applyFill="1" applyBorder="1" applyAlignment="1">
      <alignment horizontal="center" vertical="center" wrapText="1"/>
      <protection/>
    </xf>
    <xf numFmtId="49" fontId="5" fillId="35" borderId="222" xfId="64" applyNumberFormat="1" applyFont="1" applyFill="1" applyBorder="1" applyAlignment="1">
      <alignment horizontal="center" vertical="center" wrapText="1"/>
      <protection/>
    </xf>
    <xf numFmtId="49" fontId="13" fillId="35" borderId="215" xfId="64" applyNumberFormat="1" applyFont="1" applyFill="1" applyBorder="1" applyAlignment="1">
      <alignment horizontal="center" vertical="center" wrapText="1"/>
      <protection/>
    </xf>
    <xf numFmtId="49" fontId="13" fillId="35" borderId="216" xfId="64" applyNumberFormat="1" applyFont="1" applyFill="1" applyBorder="1" applyAlignment="1">
      <alignment horizontal="center" vertical="center" wrapText="1"/>
      <protection/>
    </xf>
    <xf numFmtId="37" fontId="86" fillId="33" borderId="0" xfId="46" applyNumberFormat="1" applyFont="1" applyFill="1" applyBorder="1" applyAlignment="1" applyProtection="1">
      <alignment horizontal="center"/>
      <protection/>
    </xf>
    <xf numFmtId="0" fontId="5" fillId="35" borderId="214" xfId="64" applyFont="1" applyFill="1" applyBorder="1" applyAlignment="1">
      <alignment horizontal="center"/>
      <protection/>
    </xf>
    <xf numFmtId="0" fontId="5" fillId="35" borderId="215" xfId="64" applyFont="1" applyFill="1" applyBorder="1" applyAlignment="1">
      <alignment horizontal="center"/>
      <protection/>
    </xf>
    <xf numFmtId="0" fontId="5" fillId="35" borderId="17" xfId="64" applyFont="1" applyFill="1" applyBorder="1" applyAlignment="1">
      <alignment horizontal="center"/>
      <protection/>
    </xf>
    <xf numFmtId="0" fontId="5" fillId="35" borderId="223" xfId="64" applyFont="1" applyFill="1" applyBorder="1" applyAlignment="1">
      <alignment horizontal="center"/>
      <protection/>
    </xf>
    <xf numFmtId="0" fontId="5" fillId="35" borderId="224" xfId="64" applyFont="1" applyFill="1" applyBorder="1" applyAlignment="1">
      <alignment horizontal="center"/>
      <protection/>
    </xf>
    <xf numFmtId="0" fontId="19" fillId="35" borderId="217" xfId="64" applyFont="1" applyFill="1" applyBorder="1" applyAlignment="1">
      <alignment horizontal="center" vertical="center"/>
      <protection/>
    </xf>
    <xf numFmtId="0" fontId="19" fillId="35" borderId="17" xfId="64" applyFont="1" applyFill="1" applyBorder="1" applyAlignment="1">
      <alignment horizontal="center" vertical="center"/>
      <protection/>
    </xf>
    <xf numFmtId="0" fontId="19" fillId="35" borderId="223" xfId="64" applyFont="1" applyFill="1" applyBorder="1" applyAlignment="1">
      <alignment horizontal="center" vertical="center"/>
      <protection/>
    </xf>
    <xf numFmtId="0" fontId="16" fillId="35" borderId="219" xfId="64" applyFont="1" applyFill="1" applyBorder="1" applyAlignment="1">
      <alignment horizontal="center" vertical="center"/>
      <protection/>
    </xf>
    <xf numFmtId="0" fontId="16" fillId="35" borderId="100" xfId="64" applyFont="1" applyFill="1" applyBorder="1" applyAlignment="1">
      <alignment horizontal="center" vertical="center"/>
      <protection/>
    </xf>
    <xf numFmtId="0" fontId="16" fillId="35" borderId="225" xfId="64" applyFont="1" applyFill="1" applyBorder="1" applyAlignment="1">
      <alignment horizontal="center" vertical="center"/>
      <protection/>
    </xf>
    <xf numFmtId="49" fontId="12" fillId="35" borderId="214" xfId="64" applyNumberFormat="1" applyFont="1" applyFill="1" applyBorder="1" applyAlignment="1">
      <alignment horizontal="center" vertical="center" wrapText="1"/>
      <protection/>
    </xf>
    <xf numFmtId="49" fontId="12" fillId="35" borderId="215" xfId="64" applyNumberFormat="1" applyFont="1" applyFill="1" applyBorder="1" applyAlignment="1">
      <alignment horizontal="center" vertical="center" wrapText="1"/>
      <protection/>
    </xf>
    <xf numFmtId="49" fontId="12" fillId="35" borderId="216" xfId="64" applyNumberFormat="1" applyFont="1" applyFill="1" applyBorder="1" applyAlignment="1">
      <alignment horizontal="center" vertical="center" wrapText="1"/>
      <protection/>
    </xf>
    <xf numFmtId="1" fontId="5" fillId="35" borderId="217" xfId="64" applyNumberFormat="1" applyFont="1" applyFill="1" applyBorder="1" applyAlignment="1">
      <alignment horizontal="center" vertical="center" wrapText="1"/>
      <protection/>
    </xf>
    <xf numFmtId="1" fontId="5" fillId="35" borderId="218" xfId="64" applyNumberFormat="1" applyFont="1" applyFill="1" applyBorder="1" applyAlignment="1">
      <alignment horizontal="center" vertical="center" wrapText="1"/>
      <protection/>
    </xf>
    <xf numFmtId="1" fontId="5" fillId="35" borderId="219" xfId="64" applyNumberFormat="1" applyFont="1" applyFill="1" applyBorder="1" applyAlignment="1">
      <alignment horizontal="center" vertical="center" wrapText="1"/>
      <protection/>
    </xf>
    <xf numFmtId="49" fontId="16" fillId="35" borderId="216" xfId="58" applyNumberFormat="1" applyFont="1" applyFill="1" applyBorder="1" applyAlignment="1">
      <alignment horizontal="center" vertical="center" wrapText="1"/>
      <protection/>
    </xf>
    <xf numFmtId="49" fontId="16" fillId="35" borderId="16" xfId="58" applyNumberFormat="1" applyFont="1" applyFill="1" applyBorder="1" applyAlignment="1">
      <alignment horizontal="center" vertical="center" wrapText="1"/>
      <protection/>
    </xf>
    <xf numFmtId="1" fontId="16" fillId="35" borderId="226" xfId="58" applyNumberFormat="1" applyFont="1" applyFill="1" applyBorder="1" applyAlignment="1">
      <alignment horizontal="center" vertical="center" wrapText="1"/>
      <protection/>
    </xf>
    <xf numFmtId="1" fontId="16" fillId="35" borderId="227" xfId="58" applyNumberFormat="1" applyFont="1" applyFill="1" applyBorder="1" applyAlignment="1">
      <alignment horizontal="center" vertical="center" wrapText="1"/>
      <protection/>
    </xf>
    <xf numFmtId="0" fontId="26" fillId="35" borderId="228" xfId="58" applyFont="1" applyFill="1" applyBorder="1" applyAlignment="1">
      <alignment horizontal="center" vertical="center" wrapText="1"/>
      <protection/>
    </xf>
    <xf numFmtId="0" fontId="17" fillId="35" borderId="229" xfId="58" applyFont="1" applyFill="1" applyBorder="1" applyAlignment="1">
      <alignment horizontal="center"/>
      <protection/>
    </xf>
    <xf numFmtId="0" fontId="17" fillId="35" borderId="230" xfId="58" applyFont="1" applyFill="1" applyBorder="1" applyAlignment="1">
      <alignment horizontal="center"/>
      <protection/>
    </xf>
    <xf numFmtId="0" fontId="17" fillId="35" borderId="231" xfId="58" applyFont="1" applyFill="1" applyBorder="1" applyAlignment="1">
      <alignment horizontal="center"/>
      <protection/>
    </xf>
    <xf numFmtId="0" fontId="17" fillId="35" borderId="232" xfId="58" applyFont="1" applyFill="1" applyBorder="1" applyAlignment="1">
      <alignment horizontal="center"/>
      <protection/>
    </xf>
    <xf numFmtId="0" fontId="17" fillId="35" borderId="233" xfId="58" applyFont="1" applyFill="1" applyBorder="1" applyAlignment="1">
      <alignment horizontal="center"/>
      <protection/>
    </xf>
    <xf numFmtId="49" fontId="16" fillId="35" borderId="234" xfId="58" applyNumberFormat="1" applyFont="1" applyFill="1" applyBorder="1" applyAlignment="1">
      <alignment horizontal="center" vertical="center" wrapText="1"/>
      <protection/>
    </xf>
    <xf numFmtId="0" fontId="27" fillId="0" borderId="235" xfId="58" applyFont="1" applyBorder="1" applyAlignment="1">
      <alignment horizontal="center" vertical="center" wrapText="1"/>
      <protection/>
    </xf>
    <xf numFmtId="49" fontId="16" fillId="35" borderId="19" xfId="58" applyNumberFormat="1" applyFont="1" applyFill="1" applyBorder="1" applyAlignment="1">
      <alignment horizontal="center" vertical="center" wrapText="1"/>
      <protection/>
    </xf>
    <xf numFmtId="49" fontId="16" fillId="35" borderId="236" xfId="58" applyNumberFormat="1" applyFont="1" applyFill="1" applyBorder="1" applyAlignment="1">
      <alignment horizontal="center" vertical="center" wrapText="1"/>
      <protection/>
    </xf>
    <xf numFmtId="0" fontId="19" fillId="35" borderId="86" xfId="58" applyFont="1" applyFill="1" applyBorder="1" applyAlignment="1">
      <alignment horizontal="center" vertical="center"/>
      <protection/>
    </xf>
    <xf numFmtId="0" fontId="19" fillId="35" borderId="99" xfId="58" applyFont="1" applyFill="1" applyBorder="1" applyAlignment="1">
      <alignment horizontal="center" vertical="center"/>
      <protection/>
    </xf>
    <xf numFmtId="0" fontId="19" fillId="35" borderId="87" xfId="58" applyFont="1" applyFill="1" applyBorder="1" applyAlignment="1">
      <alignment horizontal="center" vertical="center"/>
      <protection/>
    </xf>
    <xf numFmtId="1" fontId="13" fillId="35" borderId="237" xfId="58" applyNumberFormat="1" applyFont="1" applyFill="1" applyBorder="1" applyAlignment="1">
      <alignment horizontal="center" vertical="center" wrapText="1"/>
      <protection/>
    </xf>
    <xf numFmtId="0" fontId="14" fillId="35" borderId="238" xfId="58" applyFont="1" applyFill="1" applyBorder="1" applyAlignment="1">
      <alignment vertical="center"/>
      <protection/>
    </xf>
    <xf numFmtId="0" fontId="14" fillId="35" borderId="239" xfId="58" applyFont="1" applyFill="1" applyBorder="1" applyAlignment="1">
      <alignment vertical="center"/>
      <protection/>
    </xf>
    <xf numFmtId="0" fontId="14" fillId="35" borderId="240" xfId="58" applyFont="1" applyFill="1" applyBorder="1" applyAlignment="1">
      <alignment vertical="center"/>
      <protection/>
    </xf>
    <xf numFmtId="49" fontId="13" fillId="35" borderId="241" xfId="58" applyNumberFormat="1" applyFont="1" applyFill="1" applyBorder="1" applyAlignment="1">
      <alignment horizontal="center" vertical="center" wrapText="1"/>
      <protection/>
    </xf>
    <xf numFmtId="49" fontId="13" fillId="35" borderId="242" xfId="58" applyNumberFormat="1" applyFont="1" applyFill="1" applyBorder="1" applyAlignment="1">
      <alignment horizontal="center" vertical="center" wrapText="1"/>
      <protection/>
    </xf>
    <xf numFmtId="49" fontId="13" fillId="35" borderId="243" xfId="58" applyNumberFormat="1" applyFont="1" applyFill="1" applyBorder="1" applyAlignment="1">
      <alignment horizontal="center" vertical="center" wrapText="1"/>
      <protection/>
    </xf>
    <xf numFmtId="49" fontId="13" fillId="35" borderId="244" xfId="58" applyNumberFormat="1" applyFont="1" applyFill="1" applyBorder="1" applyAlignment="1">
      <alignment horizontal="center" vertical="center" wrapText="1"/>
      <protection/>
    </xf>
    <xf numFmtId="49" fontId="13" fillId="35" borderId="245" xfId="58" applyNumberFormat="1" applyFont="1" applyFill="1" applyBorder="1" applyAlignment="1">
      <alignment horizontal="center" vertical="center" wrapText="1"/>
      <protection/>
    </xf>
    <xf numFmtId="0" fontId="16" fillId="35" borderId="92" xfId="58" applyFont="1" applyFill="1" applyBorder="1" applyAlignment="1">
      <alignment horizontal="center" vertical="center"/>
      <protection/>
    </xf>
    <xf numFmtId="0" fontId="16" fillId="35" borderId="101" xfId="58" applyFont="1" applyFill="1" applyBorder="1" applyAlignment="1">
      <alignment horizontal="center" vertical="center"/>
      <protection/>
    </xf>
    <xf numFmtId="0" fontId="16" fillId="35" borderId="93" xfId="58" applyFont="1" applyFill="1" applyBorder="1" applyAlignment="1">
      <alignment horizontal="center" vertical="center"/>
      <protection/>
    </xf>
    <xf numFmtId="49" fontId="13" fillId="35" borderId="246" xfId="58" applyNumberFormat="1" applyFont="1" applyFill="1" applyBorder="1" applyAlignment="1">
      <alignment horizontal="center" vertical="center" wrapText="1"/>
      <protection/>
    </xf>
    <xf numFmtId="49" fontId="13" fillId="35" borderId="247" xfId="58" applyNumberFormat="1" applyFont="1" applyFill="1" applyBorder="1" applyAlignment="1">
      <alignment horizontal="center" vertical="center" wrapText="1"/>
      <protection/>
    </xf>
    <xf numFmtId="0" fontId="31" fillId="35" borderId="88" xfId="58" applyFont="1" applyFill="1" applyBorder="1" applyAlignment="1">
      <alignment horizontal="center" vertical="center"/>
      <protection/>
    </xf>
    <xf numFmtId="0" fontId="31" fillId="35" borderId="0" xfId="58" applyFont="1" applyFill="1" applyBorder="1" applyAlignment="1">
      <alignment horizontal="center" vertical="center"/>
      <protection/>
    </xf>
    <xf numFmtId="0" fontId="31" fillId="35" borderId="89" xfId="58" applyFont="1" applyFill="1" applyBorder="1" applyAlignment="1">
      <alignment horizontal="center" vertical="center"/>
      <protection/>
    </xf>
    <xf numFmtId="1" fontId="13" fillId="35" borderId="217" xfId="64" applyNumberFormat="1" applyFont="1" applyFill="1" applyBorder="1" applyAlignment="1">
      <alignment horizontal="center" vertical="center" wrapText="1"/>
      <protection/>
    </xf>
    <xf numFmtId="1" fontId="13" fillId="35" borderId="218" xfId="64" applyNumberFormat="1" applyFont="1" applyFill="1" applyBorder="1" applyAlignment="1">
      <alignment horizontal="center" vertical="center" wrapText="1"/>
      <protection/>
    </xf>
    <xf numFmtId="1" fontId="13" fillId="35" borderId="219" xfId="64" applyNumberFormat="1" applyFont="1" applyFill="1" applyBorder="1" applyAlignment="1">
      <alignment horizontal="center" vertical="center" wrapText="1"/>
      <protection/>
    </xf>
    <xf numFmtId="0" fontId="31" fillId="35" borderId="127" xfId="65" applyFont="1" applyFill="1" applyBorder="1" applyAlignment="1">
      <alignment horizontal="center" vertical="center"/>
      <protection/>
    </xf>
    <xf numFmtId="0" fontId="31" fillId="35" borderId="100" xfId="65" applyFont="1" applyFill="1" applyBorder="1" applyAlignment="1">
      <alignment horizontal="center" vertical="center"/>
      <protection/>
    </xf>
    <xf numFmtId="0" fontId="31" fillId="35" borderId="128" xfId="65" applyFont="1" applyFill="1" applyBorder="1" applyAlignment="1">
      <alignment horizontal="center" vertical="center"/>
      <protection/>
    </xf>
    <xf numFmtId="0" fontId="12" fillId="35" borderId="214" xfId="64" applyFont="1" applyFill="1" applyBorder="1" applyAlignment="1">
      <alignment horizontal="center"/>
      <protection/>
    </xf>
    <xf numFmtId="0" fontId="12" fillId="35" borderId="215" xfId="64" applyFont="1" applyFill="1" applyBorder="1" applyAlignment="1">
      <alignment horizontal="center"/>
      <protection/>
    </xf>
    <xf numFmtId="0" fontId="12" fillId="35" borderId="17" xfId="64" applyFont="1" applyFill="1" applyBorder="1" applyAlignment="1">
      <alignment horizontal="center"/>
      <protection/>
    </xf>
    <xf numFmtId="0" fontId="12" fillId="35" borderId="223" xfId="64" applyFont="1" applyFill="1" applyBorder="1" applyAlignment="1">
      <alignment horizontal="center"/>
      <protection/>
    </xf>
    <xf numFmtId="0" fontId="12" fillId="35" borderId="224" xfId="64" applyFont="1" applyFill="1" applyBorder="1" applyAlignment="1">
      <alignment horizontal="center"/>
      <protection/>
    </xf>
    <xf numFmtId="0" fontId="31" fillId="35" borderId="86" xfId="65" applyFont="1" applyFill="1" applyBorder="1" applyAlignment="1">
      <alignment horizontal="center" vertical="center"/>
      <protection/>
    </xf>
    <xf numFmtId="0" fontId="31" fillId="35" borderId="99" xfId="65" applyFont="1" applyFill="1" applyBorder="1" applyAlignment="1">
      <alignment horizontal="center" vertical="center"/>
      <protection/>
    </xf>
    <xf numFmtId="0" fontId="31" fillId="35" borderId="87" xfId="65" applyFont="1" applyFill="1" applyBorder="1" applyAlignment="1">
      <alignment horizontal="center" vertical="center"/>
      <protection/>
    </xf>
    <xf numFmtId="1" fontId="13" fillId="35" borderId="123" xfId="64" applyNumberFormat="1" applyFont="1" applyFill="1" applyBorder="1" applyAlignment="1">
      <alignment horizontal="center" vertical="center" wrapText="1"/>
      <protection/>
    </xf>
    <xf numFmtId="1" fontId="13" fillId="35" borderId="88" xfId="64" applyNumberFormat="1" applyFont="1" applyFill="1" applyBorder="1" applyAlignment="1">
      <alignment horizontal="center" vertical="center" wrapText="1"/>
      <protection/>
    </xf>
    <xf numFmtId="1" fontId="13" fillId="35" borderId="127" xfId="64" applyNumberFormat="1" applyFont="1" applyFill="1" applyBorder="1" applyAlignment="1">
      <alignment horizontal="center" vertical="center" wrapText="1"/>
      <protection/>
    </xf>
    <xf numFmtId="0" fontId="13" fillId="35" borderId="214" xfId="64" applyFont="1" applyFill="1" applyBorder="1" applyAlignment="1">
      <alignment horizontal="center" vertical="center"/>
      <protection/>
    </xf>
    <xf numFmtId="0" fontId="13" fillId="35" borderId="215" xfId="64" applyFont="1" applyFill="1" applyBorder="1" applyAlignment="1">
      <alignment horizontal="center" vertical="center"/>
      <protection/>
    </xf>
    <xf numFmtId="0" fontId="13" fillId="35" borderId="17" xfId="64" applyFont="1" applyFill="1" applyBorder="1" applyAlignment="1">
      <alignment horizontal="center" vertical="center"/>
      <protection/>
    </xf>
    <xf numFmtId="0" fontId="13" fillId="35" borderId="223" xfId="64" applyFont="1" applyFill="1" applyBorder="1" applyAlignment="1">
      <alignment horizontal="center" vertical="center"/>
      <protection/>
    </xf>
    <xf numFmtId="0" fontId="13" fillId="35" borderId="224" xfId="64" applyFont="1" applyFill="1" applyBorder="1" applyAlignment="1">
      <alignment horizontal="center" vertical="center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248" xfId="58" applyNumberFormat="1" applyFont="1" applyFill="1" applyBorder="1" applyAlignment="1">
      <alignment horizontal="center" vertical="center" wrapText="1"/>
      <protection/>
    </xf>
    <xf numFmtId="1" fontId="12" fillId="35" borderId="170" xfId="58" applyNumberFormat="1" applyFont="1" applyFill="1" applyBorder="1" applyAlignment="1">
      <alignment horizontal="center" vertical="center" wrapText="1"/>
      <protection/>
    </xf>
    <xf numFmtId="1" fontId="12" fillId="35" borderId="54" xfId="58" applyNumberFormat="1" applyFont="1" applyFill="1" applyBorder="1" applyAlignment="1">
      <alignment horizontal="center" vertical="center" wrapText="1"/>
      <protection/>
    </xf>
    <xf numFmtId="0" fontId="6" fillId="35" borderId="28" xfId="58" applyFont="1" applyFill="1" applyBorder="1" applyAlignment="1">
      <alignment horizontal="center" vertical="center" wrapText="1"/>
      <protection/>
    </xf>
    <xf numFmtId="1" fontId="12" fillId="35" borderId="46" xfId="58" applyNumberFormat="1" applyFont="1" applyFill="1" applyBorder="1" applyAlignment="1">
      <alignment horizontal="center" vertical="center" wrapText="1"/>
      <protection/>
    </xf>
    <xf numFmtId="1" fontId="12" fillId="35" borderId="249" xfId="58" applyNumberFormat="1" applyFont="1" applyFill="1" applyBorder="1" applyAlignment="1">
      <alignment horizontal="center" vertical="center" wrapText="1"/>
      <protection/>
    </xf>
    <xf numFmtId="0" fontId="6" fillId="35" borderId="250" xfId="58" applyFont="1" applyFill="1" applyBorder="1" applyAlignment="1">
      <alignment horizontal="center" vertical="center" wrapText="1"/>
      <protection/>
    </xf>
    <xf numFmtId="0" fontId="13" fillId="35" borderId="229" xfId="58" applyFont="1" applyFill="1" applyBorder="1" applyAlignment="1">
      <alignment horizontal="center"/>
      <protection/>
    </xf>
    <xf numFmtId="0" fontId="13" fillId="35" borderId="230" xfId="58" applyFont="1" applyFill="1" applyBorder="1" applyAlignment="1">
      <alignment horizontal="center"/>
      <protection/>
    </xf>
    <xf numFmtId="0" fontId="13" fillId="35" borderId="231" xfId="58" applyFont="1" applyFill="1" applyBorder="1" applyAlignment="1">
      <alignment horizontal="center"/>
      <protection/>
    </xf>
    <xf numFmtId="0" fontId="13" fillId="35" borderId="251" xfId="58" applyFont="1" applyFill="1" applyBorder="1" applyAlignment="1">
      <alignment horizontal="center"/>
      <protection/>
    </xf>
    <xf numFmtId="0" fontId="13" fillId="35" borderId="232" xfId="58" applyFont="1" applyFill="1" applyBorder="1" applyAlignment="1">
      <alignment horizontal="center"/>
      <protection/>
    </xf>
    <xf numFmtId="49" fontId="16" fillId="35" borderId="252" xfId="58" applyNumberFormat="1" applyFont="1" applyFill="1" applyBorder="1" applyAlignment="1">
      <alignment horizontal="center" vertical="center" wrapText="1"/>
      <protection/>
    </xf>
    <xf numFmtId="0" fontId="27" fillId="0" borderId="253" xfId="58" applyFont="1" applyBorder="1" applyAlignment="1">
      <alignment horizontal="center" vertical="center" wrapText="1"/>
      <protection/>
    </xf>
    <xf numFmtId="0" fontId="31" fillId="35" borderId="86" xfId="58" applyFont="1" applyFill="1" applyBorder="1" applyAlignment="1">
      <alignment horizontal="center" vertical="center"/>
      <protection/>
    </xf>
    <xf numFmtId="0" fontId="31" fillId="35" borderId="99" xfId="58" applyFont="1" applyFill="1" applyBorder="1" applyAlignment="1">
      <alignment horizontal="center" vertical="center"/>
      <protection/>
    </xf>
    <xf numFmtId="0" fontId="31" fillId="35" borderId="87" xfId="58" applyFont="1" applyFill="1" applyBorder="1" applyAlignment="1">
      <alignment horizontal="center" vertical="center"/>
      <protection/>
    </xf>
    <xf numFmtId="1" fontId="13" fillId="35" borderId="40" xfId="58" applyNumberFormat="1" applyFont="1" applyFill="1" applyBorder="1" applyAlignment="1">
      <alignment horizontal="center" vertical="center" wrapText="1"/>
      <protection/>
    </xf>
    <xf numFmtId="1" fontId="13" fillId="35" borderId="122" xfId="58" applyNumberFormat="1" applyFont="1" applyFill="1" applyBorder="1" applyAlignment="1">
      <alignment horizontal="center" vertical="center" wrapText="1"/>
      <protection/>
    </xf>
    <xf numFmtId="0" fontId="14" fillId="35" borderId="96" xfId="58" applyFont="1" applyFill="1" applyBorder="1" applyAlignment="1">
      <alignment horizontal="center" vertical="center" wrapText="1"/>
      <protection/>
    </xf>
    <xf numFmtId="49" fontId="13" fillId="35" borderId="254" xfId="58" applyNumberFormat="1" applyFont="1" applyFill="1" applyBorder="1" applyAlignment="1">
      <alignment horizontal="center" vertical="center" wrapText="1"/>
      <protection/>
    </xf>
    <xf numFmtId="49" fontId="13" fillId="35" borderId="255" xfId="58" applyNumberFormat="1" applyFont="1" applyFill="1" applyBorder="1" applyAlignment="1">
      <alignment horizontal="center" vertical="center" wrapText="1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0" fontId="16" fillId="35" borderId="8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89" xfId="58" applyFont="1" applyFill="1" applyBorder="1" applyAlignment="1">
      <alignment horizontal="center" vertical="center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248" xfId="58" applyNumberFormat="1" applyFont="1" applyFill="1" applyBorder="1" applyAlignment="1">
      <alignment horizontal="center" vertical="center" wrapText="1"/>
      <protection/>
    </xf>
    <xf numFmtId="1" fontId="17" fillId="35" borderId="237" xfId="58" applyNumberFormat="1" applyFont="1" applyFill="1" applyBorder="1" applyAlignment="1">
      <alignment horizontal="center" vertical="center" wrapText="1"/>
      <protection/>
    </xf>
    <xf numFmtId="0" fontId="28" fillId="35" borderId="238" xfId="58" applyFont="1" applyFill="1" applyBorder="1" applyAlignment="1">
      <alignment vertical="center"/>
      <protection/>
    </xf>
    <xf numFmtId="0" fontId="28" fillId="35" borderId="239" xfId="58" applyFont="1" applyFill="1" applyBorder="1" applyAlignment="1">
      <alignment vertical="center"/>
      <protection/>
    </xf>
    <xf numFmtId="0" fontId="28" fillId="35" borderId="240" xfId="58" applyFont="1" applyFill="1" applyBorder="1" applyAlignment="1">
      <alignment vertical="center"/>
      <protection/>
    </xf>
    <xf numFmtId="49" fontId="16" fillId="35" borderId="257" xfId="58" applyNumberFormat="1" applyFont="1" applyFill="1" applyBorder="1" applyAlignment="1">
      <alignment horizontal="center" vertical="center" wrapText="1"/>
      <protection/>
    </xf>
    <xf numFmtId="1" fontId="16" fillId="35" borderId="237" xfId="58" applyNumberFormat="1" applyFont="1" applyFill="1" applyBorder="1" applyAlignment="1">
      <alignment horizontal="center" vertical="center" wrapText="1"/>
      <protection/>
    </xf>
    <xf numFmtId="0" fontId="26" fillId="35" borderId="238" xfId="58" applyFont="1" applyFill="1" applyBorder="1" applyAlignment="1">
      <alignment vertical="center"/>
      <protection/>
    </xf>
    <xf numFmtId="0" fontId="26" fillId="35" borderId="239" xfId="58" applyFont="1" applyFill="1" applyBorder="1" applyAlignment="1">
      <alignment vertical="center"/>
      <protection/>
    </xf>
    <xf numFmtId="0" fontId="26" fillId="35" borderId="240" xfId="58" applyFont="1" applyFill="1" applyBorder="1" applyAlignment="1">
      <alignment vertical="center"/>
      <protection/>
    </xf>
    <xf numFmtId="49" fontId="16" fillId="35" borderId="258" xfId="58" applyNumberFormat="1" applyFont="1" applyFill="1" applyBorder="1" applyAlignment="1">
      <alignment horizontal="center" vertical="center" wrapText="1"/>
      <protection/>
    </xf>
    <xf numFmtId="49" fontId="16" fillId="35" borderId="215" xfId="58" applyNumberFormat="1" applyFont="1" applyFill="1" applyBorder="1" applyAlignment="1">
      <alignment horizontal="center" vertical="center" wrapText="1"/>
      <protection/>
    </xf>
    <xf numFmtId="49" fontId="16" fillId="35" borderId="224" xfId="58" applyNumberFormat="1" applyFont="1" applyFill="1" applyBorder="1" applyAlignment="1">
      <alignment horizontal="center" vertical="center" wrapText="1"/>
      <protection/>
    </xf>
    <xf numFmtId="1" fontId="16" fillId="35" borderId="259" xfId="58" applyNumberFormat="1" applyFont="1" applyFill="1" applyBorder="1" applyAlignment="1">
      <alignment horizontal="center" vertical="center" wrapText="1"/>
      <protection/>
    </xf>
    <xf numFmtId="1" fontId="16" fillId="35" borderId="260" xfId="58" applyNumberFormat="1" applyFont="1" applyFill="1" applyBorder="1" applyAlignment="1">
      <alignment horizontal="center" vertical="center" wrapText="1"/>
      <protection/>
    </xf>
    <xf numFmtId="49" fontId="16" fillId="35" borderId="214" xfId="58" applyNumberFormat="1" applyFont="1" applyFill="1" applyBorder="1" applyAlignment="1">
      <alignment horizontal="center" vertical="center" wrapText="1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49" fontId="16" fillId="35" borderId="235" xfId="58" applyNumberFormat="1" applyFont="1" applyFill="1" applyBorder="1" applyAlignment="1">
      <alignment horizontal="center" vertical="center" wrapText="1"/>
      <protection/>
    </xf>
    <xf numFmtId="1" fontId="16" fillId="35" borderId="262" xfId="58" applyNumberFormat="1" applyFont="1" applyFill="1" applyBorder="1" applyAlignment="1">
      <alignment horizontal="center" vertical="center" wrapText="1"/>
      <protection/>
    </xf>
    <xf numFmtId="1" fontId="16" fillId="35" borderId="263" xfId="58" applyNumberFormat="1" applyFont="1" applyFill="1" applyBorder="1" applyAlignment="1">
      <alignment horizontal="center" vertical="center" wrapText="1"/>
      <protection/>
    </xf>
    <xf numFmtId="1" fontId="16" fillId="35" borderId="264" xfId="58" applyNumberFormat="1" applyFont="1" applyFill="1" applyBorder="1" applyAlignment="1">
      <alignment horizontal="center" vertical="center" wrapText="1"/>
      <protection/>
    </xf>
    <xf numFmtId="0" fontId="17" fillId="35" borderId="265" xfId="58" applyFont="1" applyFill="1" applyBorder="1" applyAlignment="1">
      <alignment horizontal="center"/>
      <protection/>
    </xf>
    <xf numFmtId="0" fontId="17" fillId="35" borderId="266" xfId="58" applyFont="1" applyFill="1" applyBorder="1" applyAlignment="1">
      <alignment horizontal="center"/>
      <protection/>
    </xf>
    <xf numFmtId="0" fontId="17" fillId="35" borderId="267" xfId="58" applyFont="1" applyFill="1" applyBorder="1" applyAlignment="1">
      <alignment horizontal="center"/>
      <protection/>
    </xf>
    <xf numFmtId="0" fontId="17" fillId="35" borderId="268" xfId="58" applyFont="1" applyFill="1" applyBorder="1" applyAlignment="1">
      <alignment horizontal="center"/>
      <protection/>
    </xf>
    <xf numFmtId="0" fontId="23" fillId="37" borderId="12" xfId="64" applyNumberFormat="1" applyFont="1" applyFill="1" applyBorder="1">
      <alignment/>
      <protection/>
    </xf>
    <xf numFmtId="3" fontId="23" fillId="37" borderId="12" xfId="64" applyNumberFormat="1" applyFont="1" applyFill="1" applyBorder="1">
      <alignment/>
      <protection/>
    </xf>
    <xf numFmtId="3" fontId="23" fillId="37" borderId="11" xfId="64" applyNumberFormat="1" applyFont="1" applyFill="1" applyBorder="1">
      <alignment/>
      <protection/>
    </xf>
    <xf numFmtId="10" fontId="23" fillId="37" borderId="13" xfId="64" applyNumberFormat="1" applyFont="1" applyFill="1" applyBorder="1">
      <alignment/>
      <protection/>
    </xf>
    <xf numFmtId="2" fontId="23" fillId="37" borderId="10" xfId="64" applyNumberFormat="1" applyFont="1" applyFill="1" applyBorder="1">
      <alignment/>
      <protection/>
    </xf>
    <xf numFmtId="0" fontId="23" fillId="0" borderId="0" xfId="64" applyFont="1">
      <alignment/>
      <protection/>
    </xf>
    <xf numFmtId="0" fontId="92" fillId="34" borderId="27" xfId="58" applyNumberFormat="1" applyFont="1" applyFill="1" applyBorder="1" applyAlignment="1">
      <alignment vertical="center"/>
      <protection/>
    </xf>
    <xf numFmtId="3" fontId="92" fillId="34" borderId="26" xfId="58" applyNumberFormat="1" applyFont="1" applyFill="1" applyBorder="1" applyAlignment="1">
      <alignment vertical="center"/>
      <protection/>
    </xf>
    <xf numFmtId="3" fontId="92" fillId="34" borderId="21" xfId="58" applyNumberFormat="1" applyFont="1" applyFill="1" applyBorder="1" applyAlignment="1">
      <alignment vertical="center"/>
      <protection/>
    </xf>
    <xf numFmtId="3" fontId="92" fillId="34" borderId="22" xfId="58" applyNumberFormat="1" applyFont="1" applyFill="1" applyBorder="1" applyAlignment="1">
      <alignment vertical="center"/>
      <protection/>
    </xf>
    <xf numFmtId="3" fontId="92" fillId="34" borderId="20" xfId="58" applyNumberFormat="1" applyFont="1" applyFill="1" applyBorder="1" applyAlignment="1">
      <alignment vertical="center"/>
      <protection/>
    </xf>
    <xf numFmtId="10" fontId="92" fillId="34" borderId="24" xfId="58" applyNumberFormat="1" applyFont="1" applyFill="1" applyBorder="1" applyAlignment="1">
      <alignment vertical="center"/>
      <protection/>
    </xf>
    <xf numFmtId="3" fontId="92" fillId="34" borderId="23" xfId="58" applyNumberFormat="1" applyFont="1" applyFill="1" applyBorder="1" applyAlignment="1">
      <alignment vertical="center"/>
      <protection/>
    </xf>
    <xf numFmtId="10" fontId="92" fillId="34" borderId="24" xfId="58" applyNumberFormat="1" applyFont="1" applyFill="1" applyBorder="1" applyAlignment="1">
      <alignment horizontal="right" vertical="center"/>
      <protection/>
    </xf>
    <xf numFmtId="3" fontId="92" fillId="34" borderId="25" xfId="58" applyNumberFormat="1" applyFont="1" applyFill="1" applyBorder="1" applyAlignment="1">
      <alignment vertical="center"/>
      <protection/>
    </xf>
    <xf numFmtId="10" fontId="92" fillId="34" borderId="106" xfId="58" applyNumberFormat="1" applyFont="1" applyFill="1" applyBorder="1" applyAlignment="1">
      <alignment horizontal="right" vertical="center"/>
      <protection/>
    </xf>
    <xf numFmtId="0" fontId="92" fillId="0" borderId="0" xfId="58" applyFont="1" applyFill="1" applyAlignment="1">
      <alignment vertical="center"/>
      <protection/>
    </xf>
    <xf numFmtId="0" fontId="45" fillId="37" borderId="81" xfId="65" applyNumberFormat="1" applyFont="1" applyFill="1" applyBorder="1" applyAlignment="1">
      <alignment vertical="center"/>
      <protection/>
    </xf>
    <xf numFmtId="3" fontId="45" fillId="37" borderId="18" xfId="65" applyNumberFormat="1" applyFont="1" applyFill="1" applyBorder="1" applyAlignment="1">
      <alignment vertical="center"/>
      <protection/>
    </xf>
    <xf numFmtId="3" fontId="45" fillId="37" borderId="82" xfId="65" applyNumberFormat="1" applyFont="1" applyFill="1" applyBorder="1" applyAlignment="1">
      <alignment vertical="center"/>
      <protection/>
    </xf>
    <xf numFmtId="10" fontId="45" fillId="37" borderId="84" xfId="65" applyNumberFormat="1" applyFont="1" applyFill="1" applyBorder="1" applyAlignment="1">
      <alignment vertical="center"/>
      <protection/>
    </xf>
    <xf numFmtId="10" fontId="45" fillId="37" borderId="221" xfId="65" applyNumberFormat="1" applyFont="1" applyFill="1" applyBorder="1" applyAlignment="1">
      <alignment vertical="center"/>
      <protection/>
    </xf>
    <xf numFmtId="3" fontId="45" fillId="37" borderId="83" xfId="65" applyNumberFormat="1" applyFont="1" applyFill="1" applyBorder="1" applyAlignment="1">
      <alignment vertical="center"/>
      <protection/>
    </xf>
    <xf numFmtId="10" fontId="45" fillId="37" borderId="85" xfId="65" applyNumberFormat="1" applyFont="1" applyFill="1" applyBorder="1" applyAlignment="1">
      <alignment vertical="center"/>
      <protection/>
    </xf>
    <xf numFmtId="0" fontId="45" fillId="0" borderId="0" xfId="65" applyFont="1">
      <alignment/>
      <protection/>
    </xf>
    <xf numFmtId="0" fontId="92" fillId="34" borderId="269" xfId="58" applyNumberFormat="1" applyFont="1" applyFill="1" applyBorder="1" applyAlignment="1">
      <alignment vertical="center"/>
      <protection/>
    </xf>
    <xf numFmtId="3" fontId="92" fillId="34" borderId="229" xfId="58" applyNumberFormat="1" applyFont="1" applyFill="1" applyBorder="1" applyAlignment="1">
      <alignment vertical="center"/>
      <protection/>
    </xf>
    <xf numFmtId="3" fontId="92" fillId="34" borderId="266" xfId="58" applyNumberFormat="1" applyFont="1" applyFill="1" applyBorder="1" applyAlignment="1">
      <alignment vertical="center"/>
      <protection/>
    </xf>
    <xf numFmtId="3" fontId="92" fillId="34" borderId="270" xfId="58" applyNumberFormat="1" applyFont="1" applyFill="1" applyBorder="1" applyAlignment="1">
      <alignment vertical="center"/>
      <protection/>
    </xf>
    <xf numFmtId="9" fontId="92" fillId="34" borderId="251" xfId="58" applyNumberFormat="1" applyFont="1" applyFill="1" applyBorder="1" applyAlignment="1">
      <alignment vertical="center"/>
      <protection/>
    </xf>
    <xf numFmtId="10" fontId="92" fillId="34" borderId="231" xfId="58" applyNumberFormat="1" applyFont="1" applyFill="1" applyBorder="1" applyAlignment="1">
      <alignment horizontal="right" vertical="center"/>
      <protection/>
    </xf>
    <xf numFmtId="10" fontId="92" fillId="34" borderId="122" xfId="58" applyNumberFormat="1" applyFont="1" applyFill="1" applyBorder="1" applyAlignment="1">
      <alignment horizontal="right" vertical="center"/>
      <protection/>
    </xf>
    <xf numFmtId="10" fontId="3" fillId="2" borderId="156" xfId="58" applyNumberFormat="1" applyFont="1" applyFill="1" applyBorder="1" applyAlignment="1">
      <alignment horizontal="right"/>
      <protection/>
    </xf>
    <xf numFmtId="0" fontId="12" fillId="36" borderId="39" xfId="58" applyFont="1" applyFill="1" applyBorder="1" applyAlignment="1">
      <alignment vertical="center"/>
      <protection/>
    </xf>
    <xf numFmtId="3" fontId="12" fillId="36" borderId="37" xfId="58" applyNumberFormat="1" applyFont="1" applyFill="1" applyBorder="1" applyAlignment="1">
      <alignment vertical="center"/>
      <protection/>
    </xf>
    <xf numFmtId="3" fontId="12" fillId="36" borderId="36" xfId="58" applyNumberFormat="1" applyFont="1" applyFill="1" applyBorder="1" applyAlignment="1">
      <alignment vertical="center"/>
      <protection/>
    </xf>
    <xf numFmtId="3" fontId="12" fillId="36" borderId="35" xfId="58" applyNumberFormat="1" applyFont="1" applyFill="1" applyBorder="1" applyAlignment="1">
      <alignment vertical="center"/>
      <protection/>
    </xf>
    <xf numFmtId="10" fontId="12" fillId="36" borderId="38" xfId="58" applyNumberFormat="1" applyFont="1" applyFill="1" applyBorder="1" applyAlignment="1">
      <alignment vertical="center"/>
      <protection/>
    </xf>
    <xf numFmtId="10" fontId="12" fillId="36" borderId="38" xfId="58" applyNumberFormat="1" applyFont="1" applyFill="1" applyBorder="1" applyAlignment="1">
      <alignment horizontal="right" vertical="center"/>
      <protection/>
    </xf>
    <xf numFmtId="10" fontId="12" fillId="36" borderId="32" xfId="58" applyNumberFormat="1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92" fillId="8" borderId="263" xfId="58" applyNumberFormat="1" applyFont="1" applyFill="1" applyBorder="1" applyAlignment="1">
      <alignment vertical="center"/>
      <protection/>
    </xf>
    <xf numFmtId="3" fontId="92" fillId="8" borderId="271" xfId="58" applyNumberFormat="1" applyFont="1" applyFill="1" applyBorder="1" applyAlignment="1">
      <alignment vertical="center"/>
      <protection/>
    </xf>
    <xf numFmtId="3" fontId="92" fillId="8" borderId="0" xfId="58" applyNumberFormat="1" applyFont="1" applyFill="1" applyBorder="1" applyAlignment="1">
      <alignment vertical="center"/>
      <protection/>
    </xf>
    <xf numFmtId="3" fontId="92" fillId="8" borderId="272" xfId="58" applyNumberFormat="1" applyFont="1" applyFill="1" applyBorder="1" applyAlignment="1">
      <alignment vertical="center"/>
      <protection/>
    </xf>
    <xf numFmtId="3" fontId="92" fillId="8" borderId="273" xfId="58" applyNumberFormat="1" applyFont="1" applyFill="1" applyBorder="1" applyAlignment="1">
      <alignment vertical="center"/>
      <protection/>
    </xf>
    <xf numFmtId="3" fontId="92" fillId="8" borderId="55" xfId="58" applyNumberFormat="1" applyFont="1" applyFill="1" applyBorder="1" applyAlignment="1">
      <alignment vertical="center"/>
      <protection/>
    </xf>
    <xf numFmtId="10" fontId="92" fillId="8" borderId="249" xfId="58" applyNumberFormat="1" applyFont="1" applyFill="1" applyBorder="1" applyAlignment="1">
      <alignment vertical="center"/>
      <protection/>
    </xf>
    <xf numFmtId="10" fontId="92" fillId="8" borderId="249" xfId="58" applyNumberFormat="1" applyFont="1" applyFill="1" applyBorder="1" applyAlignment="1">
      <alignment horizontal="right" vertical="center"/>
      <protection/>
    </xf>
    <xf numFmtId="10" fontId="92" fillId="8" borderId="122" xfId="58" applyNumberFormat="1" applyFont="1" applyFill="1" applyBorder="1" applyAlignment="1">
      <alignment horizontal="right" vertical="center"/>
      <protection/>
    </xf>
    <xf numFmtId="0" fontId="92" fillId="37" borderId="263" xfId="58" applyNumberFormat="1" applyFont="1" applyFill="1" applyBorder="1" applyAlignment="1">
      <alignment vertical="center"/>
      <protection/>
    </xf>
    <xf numFmtId="3" fontId="92" fillId="37" borderId="271" xfId="58" applyNumberFormat="1" applyFont="1" applyFill="1" applyBorder="1" applyAlignment="1">
      <alignment vertical="center"/>
      <protection/>
    </xf>
    <xf numFmtId="3" fontId="92" fillId="37" borderId="0" xfId="58" applyNumberFormat="1" applyFont="1" applyFill="1" applyBorder="1" applyAlignment="1">
      <alignment vertical="center"/>
      <protection/>
    </xf>
    <xf numFmtId="3" fontId="92" fillId="37" borderId="272" xfId="58" applyNumberFormat="1" applyFont="1" applyFill="1" applyBorder="1" applyAlignment="1">
      <alignment vertical="center"/>
      <protection/>
    </xf>
    <xf numFmtId="187" fontId="92" fillId="37" borderId="249" xfId="58" applyNumberFormat="1" applyFont="1" applyFill="1" applyBorder="1" applyAlignment="1">
      <alignment vertical="center"/>
      <protection/>
    </xf>
    <xf numFmtId="10" fontId="92" fillId="37" borderId="122" xfId="58" applyNumberFormat="1" applyFont="1" applyFill="1" applyBorder="1" applyAlignment="1">
      <alignment horizontal="right" vertical="center"/>
      <protection/>
    </xf>
    <xf numFmtId="187" fontId="92" fillId="34" borderId="274" xfId="58" applyNumberFormat="1" applyFont="1" applyFill="1" applyBorder="1" applyAlignment="1">
      <alignment vertical="center"/>
      <protection/>
    </xf>
    <xf numFmtId="10" fontId="92" fillId="34" borderId="275" xfId="58" applyNumberFormat="1" applyFont="1" applyFill="1" applyBorder="1" applyAlignment="1">
      <alignment horizontal="right" vertical="center"/>
      <protection/>
    </xf>
    <xf numFmtId="10" fontId="92" fillId="34" borderId="276" xfId="58" applyNumberFormat="1" applyFont="1" applyFill="1" applyBorder="1" applyAlignment="1">
      <alignment horizontal="right" vertical="center"/>
      <protection/>
    </xf>
    <xf numFmtId="0" fontId="92" fillId="34" borderId="263" xfId="58" applyNumberFormat="1" applyFont="1" applyFill="1" applyBorder="1" applyAlignment="1">
      <alignment vertical="center"/>
      <protection/>
    </xf>
    <xf numFmtId="3" fontId="92" fillId="34" borderId="271" xfId="58" applyNumberFormat="1" applyFont="1" applyFill="1" applyBorder="1" applyAlignment="1">
      <alignment vertical="center"/>
      <protection/>
    </xf>
    <xf numFmtId="3" fontId="92" fillId="34" borderId="0" xfId="58" applyNumberFormat="1" applyFont="1" applyFill="1" applyBorder="1" applyAlignment="1">
      <alignment vertical="center"/>
      <protection/>
    </xf>
    <xf numFmtId="3" fontId="92" fillId="34" borderId="272" xfId="58" applyNumberFormat="1" applyFont="1" applyFill="1" applyBorder="1" applyAlignment="1">
      <alignment vertical="center"/>
      <protection/>
    </xf>
    <xf numFmtId="3" fontId="92" fillId="34" borderId="273" xfId="58" applyNumberFormat="1" applyFont="1" applyFill="1" applyBorder="1" applyAlignment="1">
      <alignment vertical="center"/>
      <protection/>
    </xf>
    <xf numFmtId="187" fontId="92" fillId="34" borderId="249" xfId="58" applyNumberFormat="1" applyFont="1" applyFill="1" applyBorder="1" applyAlignment="1">
      <alignment vertical="center"/>
      <protection/>
    </xf>
    <xf numFmtId="10" fontId="92" fillId="34" borderId="54" xfId="58" applyNumberFormat="1" applyFont="1" applyFill="1" applyBorder="1" applyAlignment="1">
      <alignment horizontal="right" vertical="center"/>
      <protection/>
    </xf>
    <xf numFmtId="3" fontId="92" fillId="34" borderId="277" xfId="58" applyNumberFormat="1" applyFont="1" applyFill="1" applyBorder="1" applyAlignment="1">
      <alignment vertical="center"/>
      <protection/>
    </xf>
    <xf numFmtId="187" fontId="92" fillId="34" borderId="54" xfId="58" applyNumberFormat="1" applyFont="1" applyFill="1" applyBorder="1" applyAlignment="1">
      <alignment vertical="center"/>
      <protection/>
    </xf>
    <xf numFmtId="0" fontId="43" fillId="2" borderId="27" xfId="58" applyNumberFormat="1" applyFont="1" applyFill="1" applyBorder="1" applyAlignment="1">
      <alignment vertical="center"/>
      <protection/>
    </xf>
    <xf numFmtId="3" fontId="25" fillId="2" borderId="20" xfId="58" applyNumberFormat="1" applyFont="1" applyFill="1" applyBorder="1" applyAlignment="1">
      <alignment vertical="center"/>
      <protection/>
    </xf>
    <xf numFmtId="10" fontId="25" fillId="2" borderId="106" xfId="58" applyNumberFormat="1" applyFont="1" applyFill="1" applyBorder="1" applyAlignment="1">
      <alignment horizontal="right" vertical="center"/>
      <protection/>
    </xf>
    <xf numFmtId="0" fontId="92" fillId="34" borderId="21" xfId="58" applyNumberFormat="1" applyFont="1" applyFill="1" applyBorder="1" applyAlignment="1">
      <alignment vertical="center"/>
      <protection/>
    </xf>
    <xf numFmtId="187" fontId="92" fillId="34" borderId="24" xfId="58" applyNumberFormat="1" applyFont="1" applyFill="1" applyBorder="1" applyAlignment="1">
      <alignment vertical="center"/>
      <protection/>
    </xf>
    <xf numFmtId="37" fontId="146" fillId="2" borderId="0" xfId="61" applyFont="1" applyFill="1" applyBorder="1" applyAlignment="1" applyProtection="1">
      <alignment horizontal="left"/>
      <protection/>
    </xf>
    <xf numFmtId="3" fontId="132" fillId="2" borderId="88" xfId="61" applyNumberFormat="1" applyFont="1" applyFill="1" applyBorder="1" applyAlignment="1">
      <alignment horizontal="right"/>
      <protection/>
    </xf>
    <xf numFmtId="3" fontId="132" fillId="2" borderId="121" xfId="61" applyNumberFormat="1" applyFont="1" applyFill="1" applyBorder="1">
      <alignment/>
      <protection/>
    </xf>
    <xf numFmtId="3" fontId="146" fillId="2" borderId="0" xfId="61" applyNumberFormat="1" applyFont="1" applyFill="1" applyBorder="1">
      <alignment/>
      <protection/>
    </xf>
    <xf numFmtId="3" fontId="132" fillId="2" borderId="121" xfId="61" applyNumberFormat="1" applyFont="1" applyFill="1" applyBorder="1" applyAlignment="1">
      <alignment horizontal="right"/>
      <protection/>
    </xf>
    <xf numFmtId="37" fontId="132" fillId="2" borderId="0" xfId="61" applyFont="1" applyFill="1" applyBorder="1" applyProtection="1">
      <alignment/>
      <protection/>
    </xf>
    <xf numFmtId="37" fontId="132" fillId="2" borderId="88" xfId="61" applyFont="1" applyFill="1" applyBorder="1" applyAlignment="1" applyProtection="1">
      <alignment horizontal="right"/>
      <protection/>
    </xf>
    <xf numFmtId="37" fontId="132" fillId="2" borderId="121" xfId="61" applyFont="1" applyFill="1" applyBorder="1" applyAlignment="1" applyProtection="1">
      <alignment horizontal="right"/>
      <protection/>
    </xf>
    <xf numFmtId="37" fontId="132" fillId="2" borderId="89" xfId="61" applyFont="1" applyFill="1" applyBorder="1" applyProtection="1">
      <alignment/>
      <protection/>
    </xf>
    <xf numFmtId="37" fontId="132" fillId="2" borderId="88" xfId="61" applyFont="1" applyFill="1" applyBorder="1" applyProtection="1">
      <alignment/>
      <protection/>
    </xf>
    <xf numFmtId="37" fontId="132" fillId="2" borderId="122" xfId="61" applyFont="1" applyFill="1" applyBorder="1" applyProtection="1">
      <alignment/>
      <protection/>
    </xf>
    <xf numFmtId="3" fontId="147" fillId="2" borderId="0" xfId="61" applyNumberFormat="1" applyFont="1" applyFill="1" applyBorder="1">
      <alignment/>
      <protection/>
    </xf>
    <xf numFmtId="37" fontId="147" fillId="2" borderId="205" xfId="61" applyFont="1" applyFill="1" applyBorder="1">
      <alignment/>
      <protection/>
    </xf>
    <xf numFmtId="37" fontId="146" fillId="0" borderId="0" xfId="61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7</xdr:row>
      <xdr:rowOff>0</xdr:rowOff>
    </xdr:from>
    <xdr:to>
      <xdr:col>10</xdr:col>
      <xdr:colOff>723900</xdr:colOff>
      <xdr:row>18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057275"/>
          <a:ext cx="48482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J15" sqref="J15"/>
    </sheetView>
  </sheetViews>
  <sheetFormatPr defaultColWidth="11.421875" defaultRowHeight="15"/>
  <cols>
    <col min="1" max="1" width="1.8515625" style="80" customWidth="1"/>
    <col min="2" max="2" width="14.421875" style="80" customWidth="1"/>
    <col min="3" max="3" width="67.421875" style="80" customWidth="1"/>
    <col min="4" max="4" width="2.140625" style="80" customWidth="1"/>
    <col min="5" max="16384" width="11.421875" style="80" customWidth="1"/>
  </cols>
  <sheetData>
    <row r="1" ht="2.25" customHeight="1" thickBot="1">
      <c r="B1" s="79"/>
    </row>
    <row r="2" spans="2:3" ht="11.25" customHeight="1" thickTop="1">
      <c r="B2" s="157"/>
      <c r="C2" s="158"/>
    </row>
    <row r="3" spans="2:3" ht="21.75" customHeight="1">
      <c r="B3" s="159" t="s">
        <v>66</v>
      </c>
      <c r="C3" s="160"/>
    </row>
    <row r="4" spans="2:3" ht="18" customHeight="1">
      <c r="B4" s="161" t="s">
        <v>67</v>
      </c>
      <c r="C4" s="160"/>
    </row>
    <row r="5" spans="2:3" ht="18" customHeight="1">
      <c r="B5" s="162" t="s">
        <v>68</v>
      </c>
      <c r="C5" s="160"/>
    </row>
    <row r="6" spans="2:3" ht="9" customHeight="1">
      <c r="B6" s="159"/>
      <c r="C6" s="160"/>
    </row>
    <row r="7" spans="2:3" ht="3" customHeight="1">
      <c r="B7" s="163"/>
      <c r="C7" s="164"/>
    </row>
    <row r="8" spans="2:5" ht="24">
      <c r="B8" s="512" t="s">
        <v>154</v>
      </c>
      <c r="C8" s="513"/>
      <c r="E8" s="81"/>
    </row>
    <row r="9" spans="2:5" ht="23.25">
      <c r="B9" s="514" t="s">
        <v>35</v>
      </c>
      <c r="C9" s="515"/>
      <c r="E9" s="81"/>
    </row>
    <row r="10" spans="2:3" ht="18.75" customHeight="1">
      <c r="B10" s="516" t="s">
        <v>69</v>
      </c>
      <c r="C10" s="517"/>
    </row>
    <row r="11" spans="2:3" ht="4.5" customHeight="1" thickBot="1">
      <c r="B11" s="165"/>
      <c r="C11" s="166"/>
    </row>
    <row r="12" spans="2:3" ht="19.5" customHeight="1" thickBot="1" thickTop="1">
      <c r="B12" s="172" t="s">
        <v>70</v>
      </c>
      <c r="C12" s="173" t="s">
        <v>125</v>
      </c>
    </row>
    <row r="13" spans="2:3" ht="19.5" customHeight="1" thickTop="1">
      <c r="B13" s="82" t="s">
        <v>71</v>
      </c>
      <c r="C13" s="83" t="s">
        <v>72</v>
      </c>
    </row>
    <row r="14" spans="2:3" ht="19.5" customHeight="1">
      <c r="B14" s="167" t="s">
        <v>73</v>
      </c>
      <c r="C14" s="168" t="s">
        <v>74</v>
      </c>
    </row>
    <row r="15" spans="2:3" ht="19.5" customHeight="1">
      <c r="B15" s="84" t="s">
        <v>75</v>
      </c>
      <c r="C15" s="85" t="s">
        <v>76</v>
      </c>
    </row>
    <row r="16" spans="2:3" ht="19.5" customHeight="1">
      <c r="B16" s="167" t="s">
        <v>77</v>
      </c>
      <c r="C16" s="168" t="s">
        <v>78</v>
      </c>
    </row>
    <row r="17" spans="2:3" ht="19.5" customHeight="1">
      <c r="B17" s="84" t="s">
        <v>79</v>
      </c>
      <c r="C17" s="85" t="s">
        <v>80</v>
      </c>
    </row>
    <row r="18" spans="2:3" ht="19.5" customHeight="1">
      <c r="B18" s="167" t="s">
        <v>81</v>
      </c>
      <c r="C18" s="168" t="s">
        <v>82</v>
      </c>
    </row>
    <row r="19" spans="2:3" ht="19.5" customHeight="1">
      <c r="B19" s="84" t="s">
        <v>83</v>
      </c>
      <c r="C19" s="85" t="s">
        <v>84</v>
      </c>
    </row>
    <row r="20" spans="2:3" ht="19.5" customHeight="1">
      <c r="B20" s="167" t="s">
        <v>85</v>
      </c>
      <c r="C20" s="168" t="s">
        <v>86</v>
      </c>
    </row>
    <row r="21" spans="2:3" ht="19.5" customHeight="1">
      <c r="B21" s="84" t="s">
        <v>87</v>
      </c>
      <c r="C21" s="85" t="s">
        <v>88</v>
      </c>
    </row>
    <row r="22" spans="2:3" ht="19.5" customHeight="1">
      <c r="B22" s="167" t="s">
        <v>89</v>
      </c>
      <c r="C22" s="168" t="s">
        <v>90</v>
      </c>
    </row>
    <row r="23" spans="2:3" ht="20.25" customHeight="1">
      <c r="B23" s="84" t="s">
        <v>91</v>
      </c>
      <c r="C23" s="85" t="s">
        <v>92</v>
      </c>
    </row>
    <row r="24" spans="2:3" ht="20.25" customHeight="1">
      <c r="B24" s="167" t="s">
        <v>93</v>
      </c>
      <c r="C24" s="168" t="s">
        <v>94</v>
      </c>
    </row>
    <row r="25" spans="2:3" ht="20.25" customHeight="1">
      <c r="B25" s="84" t="s">
        <v>95</v>
      </c>
      <c r="C25" s="86" t="s">
        <v>96</v>
      </c>
    </row>
    <row r="26" spans="2:3" ht="20.25" customHeight="1">
      <c r="B26" s="167" t="s">
        <v>97</v>
      </c>
      <c r="C26" s="169" t="s">
        <v>98</v>
      </c>
    </row>
    <row r="27" spans="2:4" ht="20.25" customHeight="1">
      <c r="B27" s="84" t="s">
        <v>108</v>
      </c>
      <c r="C27" s="85" t="s">
        <v>118</v>
      </c>
      <c r="D27" s="109"/>
    </row>
    <row r="28" spans="2:4" ht="20.25" customHeight="1">
      <c r="B28" s="167" t="s">
        <v>109</v>
      </c>
      <c r="C28" s="168" t="s">
        <v>119</v>
      </c>
      <c r="D28" s="109"/>
    </row>
    <row r="29" spans="2:4" ht="20.25" customHeight="1">
      <c r="B29" s="84" t="s">
        <v>110</v>
      </c>
      <c r="C29" s="86" t="s">
        <v>120</v>
      </c>
      <c r="D29" s="109"/>
    </row>
    <row r="30" spans="2:4" ht="20.25" customHeight="1" thickBot="1">
      <c r="B30" s="170" t="s">
        <v>111</v>
      </c>
      <c r="C30" s="171" t="s">
        <v>121</v>
      </c>
      <c r="D30" s="109"/>
    </row>
    <row r="31" s="117" customFormat="1" ht="15" customHeight="1" thickTop="1"/>
    <row r="32" s="117" customFormat="1" ht="13.5">
      <c r="B32" s="118"/>
    </row>
    <row r="33" s="117" customFormat="1" ht="12.75"/>
    <row r="34" s="117" customFormat="1" ht="12.75"/>
    <row r="35" spans="1:3" ht="13.5">
      <c r="A35" s="102"/>
      <c r="B35" s="103" t="s">
        <v>126</v>
      </c>
      <c r="C35" s="102"/>
    </row>
    <row r="36" spans="1:3" ht="12.75">
      <c r="A36" s="102"/>
      <c r="B36" s="102" t="s">
        <v>127</v>
      </c>
      <c r="C36" s="102"/>
    </row>
    <row r="37" spans="1:3" ht="12.75">
      <c r="A37" s="102"/>
      <c r="B37" s="102"/>
      <c r="C37" s="102"/>
    </row>
    <row r="38" spans="1:3" ht="13.5">
      <c r="A38" s="102"/>
      <c r="B38" s="103" t="s">
        <v>128</v>
      </c>
      <c r="C38" s="102"/>
    </row>
    <row r="39" spans="1:3" ht="12.75">
      <c r="A39" s="102"/>
      <c r="B39" s="102" t="s">
        <v>129</v>
      </c>
      <c r="C39" s="102"/>
    </row>
    <row r="40" spans="1:3" ht="12.75">
      <c r="A40" s="102"/>
      <c r="B40" s="102"/>
      <c r="C40" s="102"/>
    </row>
    <row r="41" spans="1:3" ht="15">
      <c r="A41" s="102"/>
      <c r="B41" s="104" t="s">
        <v>99</v>
      </c>
      <c r="C41" s="102"/>
    </row>
    <row r="42" spans="1:3" ht="13.5">
      <c r="A42" s="102"/>
      <c r="B42" s="103" t="s">
        <v>130</v>
      </c>
      <c r="C42" s="102"/>
    </row>
    <row r="43" spans="1:3" ht="13.5">
      <c r="A43" s="102"/>
      <c r="B43" s="105" t="s">
        <v>100</v>
      </c>
      <c r="C43" s="102"/>
    </row>
    <row r="44" spans="1:3" ht="12.75">
      <c r="A44" s="102"/>
      <c r="B44" s="106" t="s">
        <v>101</v>
      </c>
      <c r="C44" s="102"/>
    </row>
    <row r="45" spans="1:3" ht="12.75">
      <c r="A45" s="102"/>
      <c r="B45" s="102"/>
      <c r="C45" s="102"/>
    </row>
    <row r="46" spans="1:3" ht="12.75">
      <c r="A46" s="102"/>
      <c r="B46" s="102"/>
      <c r="C46" s="102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8"/>
  <sheetViews>
    <sheetView showGridLines="0" zoomScale="88" zoomScaleNormal="88" zoomScalePageLayoutView="0" workbookViewId="0" topLeftCell="A1">
      <selection activeCell="N9" sqref="N9:O51"/>
    </sheetView>
  </sheetViews>
  <sheetFormatPr defaultColWidth="9.140625" defaultRowHeight="15"/>
  <cols>
    <col min="1" max="1" width="44.421875" style="49" customWidth="1"/>
    <col min="2" max="2" width="9.8515625" style="49" customWidth="1"/>
    <col min="3" max="3" width="12.00390625" style="49" customWidth="1"/>
    <col min="4" max="4" width="9.140625" style="49" bestFit="1" customWidth="1"/>
    <col min="5" max="5" width="9.7109375" style="49" bestFit="1" customWidth="1"/>
    <col min="6" max="6" width="9.7109375" style="49" customWidth="1"/>
    <col min="7" max="7" width="11.7109375" style="49" customWidth="1"/>
    <col min="8" max="8" width="9.140625" style="49" bestFit="1" customWidth="1"/>
    <col min="9" max="9" width="9.7109375" style="49" bestFit="1" customWidth="1"/>
    <col min="10" max="10" width="10.421875" style="49" customWidth="1"/>
    <col min="11" max="11" width="12.00390625" style="49" customWidth="1"/>
    <col min="12" max="12" width="9.421875" style="49" bestFit="1" customWidth="1"/>
    <col min="13" max="13" width="9.7109375" style="49" bestFit="1" customWidth="1"/>
    <col min="14" max="14" width="9.7109375" style="49" customWidth="1"/>
    <col min="15" max="15" width="11.57421875" style="49" customWidth="1"/>
    <col min="16" max="16" width="9.421875" style="49" bestFit="1" customWidth="1"/>
    <col min="17" max="17" width="10.28125" style="49" customWidth="1"/>
    <col min="18" max="16384" width="9.140625" style="49" customWidth="1"/>
  </cols>
  <sheetData>
    <row r="1" spans="16:17" ht="16.5">
      <c r="P1" s="562" t="s">
        <v>26</v>
      </c>
      <c r="Q1" s="562"/>
    </row>
    <row r="2" ht="3.75" customHeight="1" thickBot="1"/>
    <row r="3" spans="1:17" ht="24" customHeight="1" thickTop="1">
      <c r="A3" s="625" t="s">
        <v>46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1:17" ht="23.25" customHeight="1" thickBot="1">
      <c r="A4" s="617" t="s">
        <v>35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9"/>
    </row>
    <row r="5" spans="1:17" s="53" customFormat="1" ht="20.25" customHeight="1" thickBot="1">
      <c r="A5" s="628" t="s">
        <v>131</v>
      </c>
      <c r="B5" s="631" t="s">
        <v>33</v>
      </c>
      <c r="C5" s="632"/>
      <c r="D5" s="632"/>
      <c r="E5" s="632"/>
      <c r="F5" s="633"/>
      <c r="G5" s="633"/>
      <c r="H5" s="633"/>
      <c r="I5" s="634"/>
      <c r="J5" s="632" t="s">
        <v>32</v>
      </c>
      <c r="K5" s="632"/>
      <c r="L5" s="632"/>
      <c r="M5" s="632"/>
      <c r="N5" s="632"/>
      <c r="O5" s="632"/>
      <c r="P5" s="632"/>
      <c r="Q5" s="635"/>
    </row>
    <row r="6" spans="1:17" s="114" customFormat="1" ht="28.5" customHeight="1" thickBot="1">
      <c r="A6" s="629"/>
      <c r="B6" s="550" t="s">
        <v>159</v>
      </c>
      <c r="C6" s="560"/>
      <c r="D6" s="561"/>
      <c r="E6" s="556" t="s">
        <v>31</v>
      </c>
      <c r="F6" s="550" t="s">
        <v>160</v>
      </c>
      <c r="G6" s="560"/>
      <c r="H6" s="561"/>
      <c r="I6" s="558" t="s">
        <v>30</v>
      </c>
      <c r="J6" s="550" t="s">
        <v>151</v>
      </c>
      <c r="K6" s="560"/>
      <c r="L6" s="561"/>
      <c r="M6" s="556" t="s">
        <v>31</v>
      </c>
      <c r="N6" s="550" t="s">
        <v>152</v>
      </c>
      <c r="O6" s="560"/>
      <c r="P6" s="561"/>
      <c r="Q6" s="556" t="s">
        <v>30</v>
      </c>
    </row>
    <row r="7" spans="1:17" s="52" customFormat="1" ht="22.5" customHeight="1" thickBot="1">
      <c r="A7" s="630"/>
      <c r="B7" s="27" t="s">
        <v>20</v>
      </c>
      <c r="C7" s="24" t="s">
        <v>19</v>
      </c>
      <c r="D7" s="24" t="s">
        <v>15</v>
      </c>
      <c r="E7" s="557"/>
      <c r="F7" s="27" t="s">
        <v>20</v>
      </c>
      <c r="G7" s="25" t="s">
        <v>19</v>
      </c>
      <c r="H7" s="24" t="s">
        <v>15</v>
      </c>
      <c r="I7" s="559"/>
      <c r="J7" s="27" t="s">
        <v>20</v>
      </c>
      <c r="K7" s="24" t="s">
        <v>19</v>
      </c>
      <c r="L7" s="25" t="s">
        <v>15</v>
      </c>
      <c r="M7" s="557"/>
      <c r="N7" s="26" t="s">
        <v>20</v>
      </c>
      <c r="O7" s="25" t="s">
        <v>19</v>
      </c>
      <c r="P7" s="24" t="s">
        <v>15</v>
      </c>
      <c r="Q7" s="557"/>
    </row>
    <row r="8" spans="1:17" s="51" customFormat="1" ht="18" customHeight="1" thickBot="1">
      <c r="A8" s="150" t="s">
        <v>44</v>
      </c>
      <c r="B8" s="151">
        <f>SUM(B9:B55)</f>
        <v>12922.143000000004</v>
      </c>
      <c r="C8" s="152">
        <f>SUM(C9:C55)</f>
        <v>1300.1709999999998</v>
      </c>
      <c r="D8" s="152">
        <f aca="true" t="shared" si="0" ref="D8:D13">C8+B8</f>
        <v>14222.314000000004</v>
      </c>
      <c r="E8" s="154">
        <f aca="true" t="shared" si="1" ref="E8:E13">D8/$D$8</f>
        <v>1</v>
      </c>
      <c r="F8" s="152">
        <f>SUM(F9:F55)</f>
        <v>12926.520999999997</v>
      </c>
      <c r="G8" s="152">
        <f>SUM(G9:G55)</f>
        <v>1933.9229999999998</v>
      </c>
      <c r="H8" s="152">
        <f aca="true" t="shared" si="2" ref="H8:H13">G8+F8</f>
        <v>14860.443999999996</v>
      </c>
      <c r="I8" s="155">
        <f aca="true" t="shared" si="3" ref="I8:I13">(D8/H8-1)</f>
        <v>-0.042941516417678516</v>
      </c>
      <c r="J8" s="153">
        <f>SUM(J9:J55)</f>
        <v>60979.983000000015</v>
      </c>
      <c r="K8" s="152">
        <f>SUM(K9:K55)</f>
        <v>6300.659999999999</v>
      </c>
      <c r="L8" s="152">
        <f aca="true" t="shared" si="4" ref="L8:L13">K8+J8</f>
        <v>67280.64300000001</v>
      </c>
      <c r="M8" s="154">
        <f aca="true" t="shared" si="5" ref="M8:M13">(L8/$L$8)</f>
        <v>1</v>
      </c>
      <c r="N8" s="152">
        <f>SUM(N9:N55)</f>
        <v>60564.988000000005</v>
      </c>
      <c r="O8" s="152">
        <f>SUM(O9:O55)</f>
        <v>9936.428999999998</v>
      </c>
      <c r="P8" s="152">
        <f aca="true" t="shared" si="6" ref="P8:P13">O8+N8</f>
        <v>70501.417</v>
      </c>
      <c r="Q8" s="156">
        <f aca="true" t="shared" si="7" ref="Q8:Q13">(L8/P8-1)</f>
        <v>-0.04568381937628274</v>
      </c>
    </row>
    <row r="9" spans="1:17" s="50" customFormat="1" ht="18" customHeight="1" thickTop="1">
      <c r="A9" s="347" t="s">
        <v>225</v>
      </c>
      <c r="B9" s="348">
        <v>2101.4880000000003</v>
      </c>
      <c r="C9" s="349">
        <v>12.422</v>
      </c>
      <c r="D9" s="349">
        <f t="shared" si="0"/>
        <v>2113.9100000000003</v>
      </c>
      <c r="E9" s="350">
        <f t="shared" si="1"/>
        <v>0.14863333772549248</v>
      </c>
      <c r="F9" s="351">
        <v>2273.7760000000003</v>
      </c>
      <c r="G9" s="349">
        <v>2.24</v>
      </c>
      <c r="H9" s="349">
        <f t="shared" si="2"/>
        <v>2276.016</v>
      </c>
      <c r="I9" s="352">
        <f t="shared" si="3"/>
        <v>-0.07122357663566503</v>
      </c>
      <c r="J9" s="351">
        <v>9264.273999999998</v>
      </c>
      <c r="K9" s="349">
        <v>81.67699999999999</v>
      </c>
      <c r="L9" s="349">
        <f t="shared" si="4"/>
        <v>9345.950999999997</v>
      </c>
      <c r="M9" s="352">
        <f t="shared" si="5"/>
        <v>0.138909953640009</v>
      </c>
      <c r="N9" s="351">
        <v>10553.808</v>
      </c>
      <c r="O9" s="349">
        <v>770.892</v>
      </c>
      <c r="P9" s="349">
        <f t="shared" si="6"/>
        <v>11324.7</v>
      </c>
      <c r="Q9" s="353">
        <f t="shared" si="7"/>
        <v>-0.17472860208217467</v>
      </c>
    </row>
    <row r="10" spans="1:17" s="50" customFormat="1" ht="18" customHeight="1">
      <c r="A10" s="354" t="s">
        <v>228</v>
      </c>
      <c r="B10" s="355">
        <v>1700.2179999999998</v>
      </c>
      <c r="C10" s="356">
        <v>203.26</v>
      </c>
      <c r="D10" s="356">
        <f t="shared" si="0"/>
        <v>1903.4779999999998</v>
      </c>
      <c r="E10" s="357">
        <f t="shared" si="1"/>
        <v>0.1338374332053138</v>
      </c>
      <c r="F10" s="358">
        <v>1981.161</v>
      </c>
      <c r="G10" s="356">
        <v>104.061</v>
      </c>
      <c r="H10" s="356">
        <f t="shared" si="2"/>
        <v>2085.222</v>
      </c>
      <c r="I10" s="359">
        <f t="shared" si="3"/>
        <v>-0.08715810594747242</v>
      </c>
      <c r="J10" s="358">
        <v>8254.111</v>
      </c>
      <c r="K10" s="356">
        <v>449.22</v>
      </c>
      <c r="L10" s="356">
        <f t="shared" si="4"/>
        <v>8703.331</v>
      </c>
      <c r="M10" s="359">
        <f t="shared" si="5"/>
        <v>0.12935861805006826</v>
      </c>
      <c r="N10" s="358">
        <v>9097.604</v>
      </c>
      <c r="O10" s="356">
        <v>170.608</v>
      </c>
      <c r="P10" s="356">
        <f t="shared" si="6"/>
        <v>9268.212</v>
      </c>
      <c r="Q10" s="360">
        <f t="shared" si="7"/>
        <v>-0.06094821741237677</v>
      </c>
    </row>
    <row r="11" spans="1:17" s="50" customFormat="1" ht="18" customHeight="1">
      <c r="A11" s="354" t="s">
        <v>227</v>
      </c>
      <c r="B11" s="355">
        <v>1878.6589999999999</v>
      </c>
      <c r="C11" s="356">
        <v>3.71</v>
      </c>
      <c r="D11" s="356">
        <f t="shared" si="0"/>
        <v>1882.369</v>
      </c>
      <c r="E11" s="357">
        <f t="shared" si="1"/>
        <v>0.13235321622065152</v>
      </c>
      <c r="F11" s="358">
        <v>1647.504</v>
      </c>
      <c r="G11" s="356">
        <v>483.497</v>
      </c>
      <c r="H11" s="356">
        <f t="shared" si="2"/>
        <v>2131.0009999999997</v>
      </c>
      <c r="I11" s="359">
        <f t="shared" si="3"/>
        <v>-0.11667380728587173</v>
      </c>
      <c r="J11" s="358">
        <v>8928.144000000002</v>
      </c>
      <c r="K11" s="356">
        <v>70.60600000000001</v>
      </c>
      <c r="L11" s="356">
        <f t="shared" si="4"/>
        <v>8998.750000000002</v>
      </c>
      <c r="M11" s="359">
        <f t="shared" si="5"/>
        <v>0.13374946490924589</v>
      </c>
      <c r="N11" s="358">
        <v>8103.418999999999</v>
      </c>
      <c r="O11" s="356">
        <v>1723.27</v>
      </c>
      <c r="P11" s="356">
        <f t="shared" si="6"/>
        <v>9826.688999999998</v>
      </c>
      <c r="Q11" s="360">
        <f t="shared" si="7"/>
        <v>-0.08425411651879866</v>
      </c>
    </row>
    <row r="12" spans="1:17" s="50" customFormat="1" ht="18" customHeight="1">
      <c r="A12" s="354" t="s">
        <v>249</v>
      </c>
      <c r="B12" s="355">
        <v>1176.796</v>
      </c>
      <c r="C12" s="356">
        <v>0</v>
      </c>
      <c r="D12" s="356">
        <f t="shared" si="0"/>
        <v>1176.796</v>
      </c>
      <c r="E12" s="357">
        <f t="shared" si="1"/>
        <v>0.08274293479949885</v>
      </c>
      <c r="F12" s="358">
        <v>797.55</v>
      </c>
      <c r="G12" s="356">
        <v>337.944</v>
      </c>
      <c r="H12" s="356">
        <f t="shared" si="2"/>
        <v>1135.494</v>
      </c>
      <c r="I12" s="359">
        <f t="shared" si="3"/>
        <v>0.03637359598553602</v>
      </c>
      <c r="J12" s="358">
        <v>5809.288</v>
      </c>
      <c r="K12" s="356">
        <v>271.541</v>
      </c>
      <c r="L12" s="356">
        <f t="shared" si="4"/>
        <v>6080.829</v>
      </c>
      <c r="M12" s="359">
        <f t="shared" si="5"/>
        <v>0.0903800666708848</v>
      </c>
      <c r="N12" s="358">
        <v>4314.563</v>
      </c>
      <c r="O12" s="356">
        <v>1950.4099999999999</v>
      </c>
      <c r="P12" s="356">
        <f t="shared" si="6"/>
        <v>6264.973</v>
      </c>
      <c r="Q12" s="360">
        <f t="shared" si="7"/>
        <v>-0.02939262467691406</v>
      </c>
    </row>
    <row r="13" spans="1:17" s="50" customFormat="1" ht="18" customHeight="1">
      <c r="A13" s="354" t="s">
        <v>232</v>
      </c>
      <c r="B13" s="355">
        <v>1043.8590000000002</v>
      </c>
      <c r="C13" s="356">
        <v>0</v>
      </c>
      <c r="D13" s="356">
        <f t="shared" si="0"/>
        <v>1043.8590000000002</v>
      </c>
      <c r="E13" s="357">
        <f t="shared" si="1"/>
        <v>0.07339586230482606</v>
      </c>
      <c r="F13" s="358">
        <v>806.3660000000001</v>
      </c>
      <c r="G13" s="356">
        <v>72.327</v>
      </c>
      <c r="H13" s="356">
        <f t="shared" si="2"/>
        <v>878.6930000000001</v>
      </c>
      <c r="I13" s="359">
        <f t="shared" si="3"/>
        <v>0.18796781128334938</v>
      </c>
      <c r="J13" s="358">
        <v>4311.238999999999</v>
      </c>
      <c r="K13" s="356">
        <v>15.955</v>
      </c>
      <c r="L13" s="356">
        <f t="shared" si="4"/>
        <v>4327.193999999999</v>
      </c>
      <c r="M13" s="359">
        <f t="shared" si="5"/>
        <v>0.06431558628237245</v>
      </c>
      <c r="N13" s="358">
        <v>4409.7069999999985</v>
      </c>
      <c r="O13" s="356">
        <v>639.6859999999998</v>
      </c>
      <c r="P13" s="356">
        <f t="shared" si="6"/>
        <v>5049.392999999998</v>
      </c>
      <c r="Q13" s="360">
        <f t="shared" si="7"/>
        <v>-0.14302689451979667</v>
      </c>
    </row>
    <row r="14" spans="1:17" s="50" customFormat="1" ht="18" customHeight="1">
      <c r="A14" s="354" t="s">
        <v>226</v>
      </c>
      <c r="B14" s="355">
        <v>553.601</v>
      </c>
      <c r="C14" s="356">
        <v>81.13799999999999</v>
      </c>
      <c r="D14" s="356">
        <f aca="true" t="shared" si="8" ref="D14:D36">C14+B14</f>
        <v>634.739</v>
      </c>
      <c r="E14" s="357">
        <f aca="true" t="shared" si="9" ref="E14:E36">D14/$D$8</f>
        <v>0.044629797935835186</v>
      </c>
      <c r="F14" s="358">
        <v>559.3870000000001</v>
      </c>
      <c r="G14" s="356">
        <v>74.855</v>
      </c>
      <c r="H14" s="356">
        <f aca="true" t="shared" si="10" ref="H14:H36">G14+F14</f>
        <v>634.2420000000001</v>
      </c>
      <c r="I14" s="359">
        <f aca="true" t="shared" si="11" ref="I14:I36">(D14/H14-1)</f>
        <v>0.0007836125642892711</v>
      </c>
      <c r="J14" s="358">
        <v>2795.219</v>
      </c>
      <c r="K14" s="356">
        <v>595.93</v>
      </c>
      <c r="L14" s="356">
        <f aca="true" t="shared" si="12" ref="L14:L36">K14+J14</f>
        <v>3391.149</v>
      </c>
      <c r="M14" s="359">
        <f aca="true" t="shared" si="13" ref="M14:M36">(L14/$L$8)</f>
        <v>0.050403040886514705</v>
      </c>
      <c r="N14" s="358">
        <v>2721.095</v>
      </c>
      <c r="O14" s="356">
        <v>351.70400000000006</v>
      </c>
      <c r="P14" s="356">
        <f aca="true" t="shared" si="14" ref="P14:P36">O14+N14</f>
        <v>3072.799</v>
      </c>
      <c r="Q14" s="360">
        <f aca="true" t="shared" si="15" ref="Q14:Q36">(L14/P14-1)</f>
        <v>0.10360261116981606</v>
      </c>
    </row>
    <row r="15" spans="1:17" s="50" customFormat="1" ht="18" customHeight="1">
      <c r="A15" s="354" t="s">
        <v>234</v>
      </c>
      <c r="B15" s="355">
        <v>535.932</v>
      </c>
      <c r="C15" s="356">
        <v>0.612</v>
      </c>
      <c r="D15" s="356">
        <f t="shared" si="8"/>
        <v>536.544</v>
      </c>
      <c r="E15" s="357">
        <f t="shared" si="9"/>
        <v>0.037725506552590514</v>
      </c>
      <c r="F15" s="358">
        <v>653.8219999999999</v>
      </c>
      <c r="G15" s="356"/>
      <c r="H15" s="356">
        <f t="shared" si="10"/>
        <v>653.8219999999999</v>
      </c>
      <c r="I15" s="359">
        <f t="shared" si="11"/>
        <v>-0.17937297919005468</v>
      </c>
      <c r="J15" s="358">
        <v>2399.781</v>
      </c>
      <c r="K15" s="356">
        <v>18.734999999999996</v>
      </c>
      <c r="L15" s="356">
        <f t="shared" si="12"/>
        <v>2418.516</v>
      </c>
      <c r="M15" s="359">
        <f t="shared" si="13"/>
        <v>0.03594668380324486</v>
      </c>
      <c r="N15" s="358">
        <v>2745.106</v>
      </c>
      <c r="O15" s="356">
        <v>6.547999999999999</v>
      </c>
      <c r="P15" s="356">
        <f t="shared" si="14"/>
        <v>2751.654</v>
      </c>
      <c r="Q15" s="360">
        <f t="shared" si="15"/>
        <v>-0.12106827384547614</v>
      </c>
    </row>
    <row r="16" spans="1:17" s="50" customFormat="1" ht="18" customHeight="1">
      <c r="A16" s="354" t="s">
        <v>229</v>
      </c>
      <c r="B16" s="355">
        <v>449.126</v>
      </c>
      <c r="C16" s="356">
        <v>2.5010000000000003</v>
      </c>
      <c r="D16" s="356">
        <f aca="true" t="shared" si="16" ref="D16:D24">C16+B16</f>
        <v>451.62699999999995</v>
      </c>
      <c r="E16" s="357">
        <f aca="true" t="shared" si="17" ref="E16:E24">D16/$D$8</f>
        <v>0.03175481851968673</v>
      </c>
      <c r="F16" s="358">
        <v>356.97799999999995</v>
      </c>
      <c r="G16" s="356"/>
      <c r="H16" s="356">
        <f aca="true" t="shared" si="18" ref="H16:H24">G16+F16</f>
        <v>356.97799999999995</v>
      </c>
      <c r="I16" s="359">
        <f aca="true" t="shared" si="19" ref="I16:I24">(D16/H16-1)</f>
        <v>0.2651395884340211</v>
      </c>
      <c r="J16" s="358">
        <v>1597.041</v>
      </c>
      <c r="K16" s="356">
        <v>15.185</v>
      </c>
      <c r="L16" s="356">
        <f aca="true" t="shared" si="20" ref="L16:L24">K16+J16</f>
        <v>1612.2259999999999</v>
      </c>
      <c r="M16" s="359">
        <f aca="true" t="shared" si="21" ref="M16:M24">(L16/$L$8)</f>
        <v>0.02396270202114447</v>
      </c>
      <c r="N16" s="358">
        <v>1227.365</v>
      </c>
      <c r="O16" s="356">
        <v>4.465</v>
      </c>
      <c r="P16" s="356">
        <f aca="true" t="shared" si="22" ref="P16:P24">O16+N16</f>
        <v>1231.83</v>
      </c>
      <c r="Q16" s="360">
        <f aca="true" t="shared" si="23" ref="Q16:Q24">(L16/P16-1)</f>
        <v>0.3088055981750728</v>
      </c>
    </row>
    <row r="17" spans="1:17" s="50" customFormat="1" ht="18" customHeight="1">
      <c r="A17" s="354" t="s">
        <v>230</v>
      </c>
      <c r="B17" s="355">
        <v>361.302</v>
      </c>
      <c r="C17" s="356">
        <v>1.2229999999999999</v>
      </c>
      <c r="D17" s="356">
        <f t="shared" si="16"/>
        <v>362.52500000000003</v>
      </c>
      <c r="E17" s="357">
        <f t="shared" si="17"/>
        <v>0.025489874573153142</v>
      </c>
      <c r="F17" s="358">
        <v>416.69399999999996</v>
      </c>
      <c r="G17" s="356">
        <v>5.76</v>
      </c>
      <c r="H17" s="356">
        <f t="shared" si="18"/>
        <v>422.45399999999995</v>
      </c>
      <c r="I17" s="359">
        <f t="shared" si="19"/>
        <v>-0.141859232011059</v>
      </c>
      <c r="J17" s="358">
        <v>1914.629</v>
      </c>
      <c r="K17" s="356">
        <v>39.569</v>
      </c>
      <c r="L17" s="356">
        <f t="shared" si="20"/>
        <v>1954.1979999999999</v>
      </c>
      <c r="M17" s="359">
        <f t="shared" si="21"/>
        <v>0.02904547151845739</v>
      </c>
      <c r="N17" s="358">
        <v>1992.3010000000006</v>
      </c>
      <c r="O17" s="356">
        <v>13.799</v>
      </c>
      <c r="P17" s="356">
        <f t="shared" si="22"/>
        <v>2006.1000000000006</v>
      </c>
      <c r="Q17" s="360">
        <f t="shared" si="23"/>
        <v>-0.025872090125118707</v>
      </c>
    </row>
    <row r="18" spans="1:17" s="50" customFormat="1" ht="18" customHeight="1">
      <c r="A18" s="354" t="s">
        <v>231</v>
      </c>
      <c r="B18" s="355">
        <v>326.557</v>
      </c>
      <c r="C18" s="356">
        <v>1.108</v>
      </c>
      <c r="D18" s="356">
        <f t="shared" si="16"/>
        <v>327.665</v>
      </c>
      <c r="E18" s="357">
        <f t="shared" si="17"/>
        <v>0.023038796640265424</v>
      </c>
      <c r="F18" s="358">
        <v>342.754</v>
      </c>
      <c r="G18" s="356">
        <v>3.551</v>
      </c>
      <c r="H18" s="356">
        <f t="shared" si="18"/>
        <v>346.305</v>
      </c>
      <c r="I18" s="359">
        <f t="shared" si="19"/>
        <v>-0.05382538513737889</v>
      </c>
      <c r="J18" s="358">
        <v>1602.213</v>
      </c>
      <c r="K18" s="356">
        <v>14.572999999999999</v>
      </c>
      <c r="L18" s="356">
        <f t="shared" si="20"/>
        <v>1616.786</v>
      </c>
      <c r="M18" s="359">
        <f t="shared" si="21"/>
        <v>0.024030477830005278</v>
      </c>
      <c r="N18" s="358">
        <v>1450.3900000000003</v>
      </c>
      <c r="O18" s="356">
        <v>11.361</v>
      </c>
      <c r="P18" s="356">
        <f t="shared" si="22"/>
        <v>1461.7510000000004</v>
      </c>
      <c r="Q18" s="360">
        <f t="shared" si="23"/>
        <v>0.10606115542250327</v>
      </c>
    </row>
    <row r="19" spans="1:17" s="50" customFormat="1" ht="18" customHeight="1">
      <c r="A19" s="354" t="s">
        <v>243</v>
      </c>
      <c r="B19" s="355">
        <v>230.091</v>
      </c>
      <c r="C19" s="356">
        <v>0</v>
      </c>
      <c r="D19" s="356">
        <f t="shared" si="16"/>
        <v>230.091</v>
      </c>
      <c r="E19" s="357">
        <f t="shared" si="17"/>
        <v>0.016178169037752925</v>
      </c>
      <c r="F19" s="358">
        <v>252.494</v>
      </c>
      <c r="G19" s="356"/>
      <c r="H19" s="356">
        <f t="shared" si="18"/>
        <v>252.494</v>
      </c>
      <c r="I19" s="359">
        <f t="shared" si="19"/>
        <v>-0.0887268608362971</v>
      </c>
      <c r="J19" s="358">
        <v>1211.658</v>
      </c>
      <c r="K19" s="356"/>
      <c r="L19" s="356">
        <f t="shared" si="20"/>
        <v>1211.658</v>
      </c>
      <c r="M19" s="359">
        <f t="shared" si="21"/>
        <v>0.01800901337997022</v>
      </c>
      <c r="N19" s="358">
        <v>922.3549999999998</v>
      </c>
      <c r="O19" s="356">
        <v>15.99</v>
      </c>
      <c r="P19" s="356">
        <f t="shared" si="22"/>
        <v>938.3449999999998</v>
      </c>
      <c r="Q19" s="360">
        <f t="shared" si="23"/>
        <v>0.29127133410419415</v>
      </c>
    </row>
    <row r="20" spans="1:17" s="50" customFormat="1" ht="18" customHeight="1">
      <c r="A20" s="354" t="s">
        <v>287</v>
      </c>
      <c r="B20" s="355">
        <v>218.30900000000003</v>
      </c>
      <c r="C20" s="356">
        <v>0</v>
      </c>
      <c r="D20" s="356">
        <f t="shared" si="16"/>
        <v>218.30900000000003</v>
      </c>
      <c r="E20" s="357">
        <f t="shared" si="17"/>
        <v>0.01534975250862834</v>
      </c>
      <c r="F20" s="358">
        <v>209.88799999999998</v>
      </c>
      <c r="G20" s="356"/>
      <c r="H20" s="356">
        <f t="shared" si="18"/>
        <v>209.88799999999998</v>
      </c>
      <c r="I20" s="359">
        <f t="shared" si="19"/>
        <v>0.040121398078975634</v>
      </c>
      <c r="J20" s="358">
        <v>1127.936</v>
      </c>
      <c r="K20" s="356">
        <v>0.6</v>
      </c>
      <c r="L20" s="356">
        <f t="shared" si="20"/>
        <v>1128.5359999999998</v>
      </c>
      <c r="M20" s="359">
        <f t="shared" si="21"/>
        <v>0.01677356145362641</v>
      </c>
      <c r="N20" s="358">
        <v>1049.432</v>
      </c>
      <c r="O20" s="356"/>
      <c r="P20" s="356">
        <f t="shared" si="22"/>
        <v>1049.432</v>
      </c>
      <c r="Q20" s="360">
        <f t="shared" si="23"/>
        <v>0.07537791872174648</v>
      </c>
    </row>
    <row r="21" spans="1:17" s="50" customFormat="1" ht="18" customHeight="1">
      <c r="A21" s="354" t="s">
        <v>264</v>
      </c>
      <c r="B21" s="355">
        <v>3.008</v>
      </c>
      <c r="C21" s="356">
        <v>187.675</v>
      </c>
      <c r="D21" s="356">
        <f t="shared" si="16"/>
        <v>190.68300000000002</v>
      </c>
      <c r="E21" s="357">
        <f t="shared" si="17"/>
        <v>0.013407311918440273</v>
      </c>
      <c r="F21" s="358">
        <v>4.702</v>
      </c>
      <c r="G21" s="356">
        <v>144.085</v>
      </c>
      <c r="H21" s="356">
        <f t="shared" si="18"/>
        <v>148.787</v>
      </c>
      <c r="I21" s="359">
        <f t="shared" si="19"/>
        <v>0.2815837405149644</v>
      </c>
      <c r="J21" s="358">
        <v>13.524</v>
      </c>
      <c r="K21" s="356">
        <v>767.6130000000002</v>
      </c>
      <c r="L21" s="356">
        <f t="shared" si="20"/>
        <v>781.1370000000002</v>
      </c>
      <c r="M21" s="359">
        <f t="shared" si="21"/>
        <v>0.011610129825899554</v>
      </c>
      <c r="N21" s="358">
        <v>78.33899999999998</v>
      </c>
      <c r="O21" s="356">
        <v>403.7120000000001</v>
      </c>
      <c r="P21" s="356">
        <f t="shared" si="22"/>
        <v>482.0510000000001</v>
      </c>
      <c r="Q21" s="360">
        <f t="shared" si="23"/>
        <v>0.6204447247282965</v>
      </c>
    </row>
    <row r="22" spans="1:17" s="50" customFormat="1" ht="18" customHeight="1">
      <c r="A22" s="354" t="s">
        <v>250</v>
      </c>
      <c r="B22" s="355">
        <v>181.756</v>
      </c>
      <c r="C22" s="356">
        <v>1.35</v>
      </c>
      <c r="D22" s="356">
        <f t="shared" si="16"/>
        <v>183.106</v>
      </c>
      <c r="E22" s="357">
        <f t="shared" si="17"/>
        <v>0.012874557543870846</v>
      </c>
      <c r="F22" s="358">
        <v>169.04999999999998</v>
      </c>
      <c r="G22" s="356">
        <v>2.434</v>
      </c>
      <c r="H22" s="356">
        <f t="shared" si="18"/>
        <v>171.48399999999998</v>
      </c>
      <c r="I22" s="359">
        <f t="shared" si="19"/>
        <v>0.06777308670196636</v>
      </c>
      <c r="J22" s="358">
        <v>859.772</v>
      </c>
      <c r="K22" s="356">
        <v>23.757</v>
      </c>
      <c r="L22" s="356">
        <f t="shared" si="20"/>
        <v>883.529</v>
      </c>
      <c r="M22" s="359">
        <f t="shared" si="21"/>
        <v>0.013131993997144169</v>
      </c>
      <c r="N22" s="358">
        <v>844.77</v>
      </c>
      <c r="O22" s="356">
        <v>3.9939999999999998</v>
      </c>
      <c r="P22" s="356">
        <f t="shared" si="22"/>
        <v>848.764</v>
      </c>
      <c r="Q22" s="360">
        <f t="shared" si="23"/>
        <v>0.04095956001903933</v>
      </c>
    </row>
    <row r="23" spans="1:17" s="50" customFormat="1" ht="18" customHeight="1">
      <c r="A23" s="354" t="s">
        <v>237</v>
      </c>
      <c r="B23" s="355">
        <v>175.805</v>
      </c>
      <c r="C23" s="356">
        <v>0.8500000000000001</v>
      </c>
      <c r="D23" s="356">
        <f t="shared" si="16"/>
        <v>176.655</v>
      </c>
      <c r="E23" s="357">
        <f t="shared" si="17"/>
        <v>0.01242097453339871</v>
      </c>
      <c r="F23" s="358">
        <v>290.086</v>
      </c>
      <c r="G23" s="356"/>
      <c r="H23" s="356">
        <f t="shared" si="18"/>
        <v>290.086</v>
      </c>
      <c r="I23" s="359">
        <f t="shared" si="19"/>
        <v>-0.3910254200478479</v>
      </c>
      <c r="J23" s="358">
        <v>875.3440000000002</v>
      </c>
      <c r="K23" s="356">
        <v>0.8500000000000001</v>
      </c>
      <c r="L23" s="356">
        <f t="shared" si="20"/>
        <v>876.1940000000002</v>
      </c>
      <c r="M23" s="359">
        <f t="shared" si="21"/>
        <v>0.013022973041443734</v>
      </c>
      <c r="N23" s="358">
        <v>1051.423</v>
      </c>
      <c r="O23" s="356">
        <v>0.095</v>
      </c>
      <c r="P23" s="356">
        <f t="shared" si="22"/>
        <v>1051.518</v>
      </c>
      <c r="Q23" s="360">
        <f t="shared" si="23"/>
        <v>-0.16673418809758833</v>
      </c>
    </row>
    <row r="24" spans="1:17" s="50" customFormat="1" ht="18" customHeight="1">
      <c r="A24" s="354" t="s">
        <v>235</v>
      </c>
      <c r="B24" s="355">
        <v>173.78699999999998</v>
      </c>
      <c r="C24" s="356">
        <v>1.547</v>
      </c>
      <c r="D24" s="356">
        <f t="shared" si="16"/>
        <v>175.33399999999997</v>
      </c>
      <c r="E24" s="357">
        <f t="shared" si="17"/>
        <v>0.012328092320279241</v>
      </c>
      <c r="F24" s="358">
        <v>177.848</v>
      </c>
      <c r="G24" s="356">
        <v>0.6909999999999998</v>
      </c>
      <c r="H24" s="356">
        <f t="shared" si="18"/>
        <v>178.53900000000002</v>
      </c>
      <c r="I24" s="359">
        <f t="shared" si="19"/>
        <v>-0.017951259948806975</v>
      </c>
      <c r="J24" s="358">
        <v>846.3919999999999</v>
      </c>
      <c r="K24" s="356">
        <v>10.61</v>
      </c>
      <c r="L24" s="356">
        <f t="shared" si="20"/>
        <v>857.002</v>
      </c>
      <c r="M24" s="359">
        <f t="shared" si="21"/>
        <v>0.012737720119589223</v>
      </c>
      <c r="N24" s="358">
        <v>837.109</v>
      </c>
      <c r="O24" s="356">
        <v>2.3</v>
      </c>
      <c r="P24" s="356">
        <f t="shared" si="22"/>
        <v>839.409</v>
      </c>
      <c r="Q24" s="360">
        <f t="shared" si="23"/>
        <v>0.020958793627421146</v>
      </c>
    </row>
    <row r="25" spans="1:17" s="50" customFormat="1" ht="18" customHeight="1">
      <c r="A25" s="354" t="s">
        <v>288</v>
      </c>
      <c r="B25" s="355">
        <v>171.345</v>
      </c>
      <c r="C25" s="356">
        <v>0</v>
      </c>
      <c r="D25" s="356">
        <f>C25+B25</f>
        <v>171.345</v>
      </c>
      <c r="E25" s="357">
        <f>D25/$D$8</f>
        <v>0.01204761756771788</v>
      </c>
      <c r="F25" s="358">
        <v>232.612</v>
      </c>
      <c r="G25" s="356"/>
      <c r="H25" s="356">
        <f>G25+F25</f>
        <v>232.612</v>
      </c>
      <c r="I25" s="359">
        <f>(D25/H25-1)</f>
        <v>-0.26338709954774475</v>
      </c>
      <c r="J25" s="358">
        <v>969.7209999999999</v>
      </c>
      <c r="K25" s="356"/>
      <c r="L25" s="356">
        <f>K25+J25</f>
        <v>969.7209999999999</v>
      </c>
      <c r="M25" s="359">
        <f>(L25/$L$8)</f>
        <v>0.01441307568954119</v>
      </c>
      <c r="N25" s="358">
        <v>1545.056</v>
      </c>
      <c r="O25" s="356"/>
      <c r="P25" s="356">
        <f>O25+N25</f>
        <v>1545.056</v>
      </c>
      <c r="Q25" s="360">
        <f>(L25/P25-1)</f>
        <v>-0.37237161630387516</v>
      </c>
    </row>
    <row r="26" spans="1:17" s="50" customFormat="1" ht="18" customHeight="1">
      <c r="A26" s="354" t="s">
        <v>289</v>
      </c>
      <c r="B26" s="355">
        <v>0</v>
      </c>
      <c r="C26" s="356">
        <v>145.643</v>
      </c>
      <c r="D26" s="356">
        <f>C26+B26</f>
        <v>145.643</v>
      </c>
      <c r="E26" s="357">
        <f>D26/$D$8</f>
        <v>0.010240457354548631</v>
      </c>
      <c r="F26" s="358">
        <v>28.980999999999998</v>
      </c>
      <c r="G26" s="356">
        <v>165.128</v>
      </c>
      <c r="H26" s="356">
        <f>G26+F26</f>
        <v>194.10899999999998</v>
      </c>
      <c r="I26" s="359">
        <f>(D26/H26-1)</f>
        <v>-0.2496844556409027</v>
      </c>
      <c r="J26" s="358">
        <v>9.729999999999999</v>
      </c>
      <c r="K26" s="356">
        <v>761.3280000000001</v>
      </c>
      <c r="L26" s="356">
        <f>K26+J26</f>
        <v>771.0580000000001</v>
      </c>
      <c r="M26" s="359">
        <f>(L26/$L$8)</f>
        <v>0.011460324479954806</v>
      </c>
      <c r="N26" s="358">
        <v>208.56400000000002</v>
      </c>
      <c r="O26" s="356">
        <v>975.8250000000002</v>
      </c>
      <c r="P26" s="356">
        <f>O26+N26</f>
        <v>1184.3890000000001</v>
      </c>
      <c r="Q26" s="360">
        <f>(L26/P26-1)</f>
        <v>-0.34898247113068426</v>
      </c>
    </row>
    <row r="27" spans="1:17" s="50" customFormat="1" ht="18" customHeight="1">
      <c r="A27" s="354" t="s">
        <v>290</v>
      </c>
      <c r="B27" s="355">
        <v>123.573</v>
      </c>
      <c r="C27" s="356">
        <v>0</v>
      </c>
      <c r="D27" s="356">
        <f t="shared" si="8"/>
        <v>123.573</v>
      </c>
      <c r="E27" s="357">
        <f t="shared" si="9"/>
        <v>0.00868867049342322</v>
      </c>
      <c r="F27" s="358">
        <v>123.409</v>
      </c>
      <c r="G27" s="356"/>
      <c r="H27" s="356">
        <f t="shared" si="10"/>
        <v>123.409</v>
      </c>
      <c r="I27" s="359">
        <f t="shared" si="11"/>
        <v>0.0013289144227730532</v>
      </c>
      <c r="J27" s="358">
        <v>554.582</v>
      </c>
      <c r="K27" s="356"/>
      <c r="L27" s="356">
        <f t="shared" si="12"/>
        <v>554.582</v>
      </c>
      <c r="M27" s="359">
        <f t="shared" si="13"/>
        <v>0.00824281658544791</v>
      </c>
      <c r="N27" s="358">
        <v>467.83500000000004</v>
      </c>
      <c r="O27" s="356"/>
      <c r="P27" s="356">
        <f t="shared" si="14"/>
        <v>467.83500000000004</v>
      </c>
      <c r="Q27" s="360">
        <f t="shared" si="15"/>
        <v>0.18542221082219146</v>
      </c>
    </row>
    <row r="28" spans="1:17" s="50" customFormat="1" ht="18" customHeight="1">
      <c r="A28" s="354" t="s">
        <v>242</v>
      </c>
      <c r="B28" s="355">
        <v>122.23500000000001</v>
      </c>
      <c r="C28" s="356">
        <v>0.05</v>
      </c>
      <c r="D28" s="356">
        <f t="shared" si="8"/>
        <v>122.28500000000001</v>
      </c>
      <c r="E28" s="357">
        <f t="shared" si="9"/>
        <v>0.008598108577830582</v>
      </c>
      <c r="F28" s="358">
        <v>48.657</v>
      </c>
      <c r="G28" s="356"/>
      <c r="H28" s="356">
        <f t="shared" si="10"/>
        <v>48.657</v>
      </c>
      <c r="I28" s="359">
        <f t="shared" si="11"/>
        <v>1.5132046776414496</v>
      </c>
      <c r="J28" s="358">
        <v>438.4570000000001</v>
      </c>
      <c r="K28" s="356">
        <v>3.842</v>
      </c>
      <c r="L28" s="356">
        <f t="shared" si="12"/>
        <v>442.2990000000001</v>
      </c>
      <c r="M28" s="359">
        <f t="shared" si="13"/>
        <v>0.006573941334062459</v>
      </c>
      <c r="N28" s="358">
        <v>326.877</v>
      </c>
      <c r="O28" s="356">
        <v>0.36</v>
      </c>
      <c r="P28" s="356">
        <f t="shared" si="14"/>
        <v>327.237</v>
      </c>
      <c r="Q28" s="360">
        <f t="shared" si="15"/>
        <v>0.3516167181583991</v>
      </c>
    </row>
    <row r="29" spans="1:17" s="50" customFormat="1" ht="18" customHeight="1">
      <c r="A29" s="354" t="s">
        <v>240</v>
      </c>
      <c r="B29" s="355">
        <v>121.199</v>
      </c>
      <c r="C29" s="356">
        <v>0</v>
      </c>
      <c r="D29" s="356">
        <f t="shared" si="8"/>
        <v>121.199</v>
      </c>
      <c r="E29" s="357">
        <f t="shared" si="9"/>
        <v>0.008521749695583994</v>
      </c>
      <c r="F29" s="358">
        <v>136.877</v>
      </c>
      <c r="G29" s="356"/>
      <c r="H29" s="356">
        <f t="shared" si="10"/>
        <v>136.877</v>
      </c>
      <c r="I29" s="359">
        <f t="shared" si="11"/>
        <v>-0.11454079209801504</v>
      </c>
      <c r="J29" s="358">
        <v>498.294</v>
      </c>
      <c r="K29" s="356"/>
      <c r="L29" s="356">
        <f t="shared" si="12"/>
        <v>498.294</v>
      </c>
      <c r="M29" s="359">
        <f t="shared" si="13"/>
        <v>0.0074062015132643705</v>
      </c>
      <c r="N29" s="358">
        <v>434.19200000000006</v>
      </c>
      <c r="O29" s="356">
        <v>42.555</v>
      </c>
      <c r="P29" s="356">
        <f t="shared" si="14"/>
        <v>476.74700000000007</v>
      </c>
      <c r="Q29" s="360">
        <f t="shared" si="15"/>
        <v>0.04519587957553983</v>
      </c>
    </row>
    <row r="30" spans="1:17" s="50" customFormat="1" ht="18" customHeight="1">
      <c r="A30" s="354" t="s">
        <v>238</v>
      </c>
      <c r="B30" s="355">
        <v>115.295</v>
      </c>
      <c r="C30" s="356">
        <v>1.532</v>
      </c>
      <c r="D30" s="356">
        <f t="shared" si="8"/>
        <v>116.827</v>
      </c>
      <c r="E30" s="357">
        <f t="shared" si="9"/>
        <v>0.008214345429302149</v>
      </c>
      <c r="F30" s="358">
        <v>124.753</v>
      </c>
      <c r="G30" s="356">
        <v>5.068999999999999</v>
      </c>
      <c r="H30" s="356">
        <f t="shared" si="10"/>
        <v>129.822</v>
      </c>
      <c r="I30" s="359">
        <f t="shared" si="11"/>
        <v>-0.10009859653987774</v>
      </c>
      <c r="J30" s="358">
        <v>595.941</v>
      </c>
      <c r="K30" s="356">
        <v>13.470999999999997</v>
      </c>
      <c r="L30" s="356">
        <f t="shared" si="12"/>
        <v>609.412</v>
      </c>
      <c r="M30" s="359">
        <f t="shared" si="13"/>
        <v>0.009057761234535168</v>
      </c>
      <c r="N30" s="358">
        <v>637.818</v>
      </c>
      <c r="O30" s="356">
        <v>7.760999999999999</v>
      </c>
      <c r="P30" s="356">
        <f t="shared" si="14"/>
        <v>645.579</v>
      </c>
      <c r="Q30" s="360">
        <f t="shared" si="15"/>
        <v>-0.056022578181756044</v>
      </c>
    </row>
    <row r="31" spans="1:17" s="50" customFormat="1" ht="18" customHeight="1">
      <c r="A31" s="354" t="s">
        <v>239</v>
      </c>
      <c r="B31" s="355">
        <v>107.139</v>
      </c>
      <c r="C31" s="356">
        <v>0</v>
      </c>
      <c r="D31" s="356">
        <f t="shared" si="8"/>
        <v>107.139</v>
      </c>
      <c r="E31" s="357">
        <f t="shared" si="9"/>
        <v>0.007533162325061868</v>
      </c>
      <c r="F31" s="358">
        <v>105.99399999999999</v>
      </c>
      <c r="G31" s="356"/>
      <c r="H31" s="356">
        <f t="shared" si="10"/>
        <v>105.99399999999999</v>
      </c>
      <c r="I31" s="359">
        <f t="shared" si="11"/>
        <v>0.010802498254618209</v>
      </c>
      <c r="J31" s="358">
        <v>560.1500000000001</v>
      </c>
      <c r="K31" s="356"/>
      <c r="L31" s="356">
        <f t="shared" si="12"/>
        <v>560.1500000000001</v>
      </c>
      <c r="M31" s="359">
        <f t="shared" si="13"/>
        <v>0.008325574415214788</v>
      </c>
      <c r="N31" s="358">
        <v>395.00300000000004</v>
      </c>
      <c r="O31" s="356"/>
      <c r="P31" s="356">
        <f t="shared" si="14"/>
        <v>395.00300000000004</v>
      </c>
      <c r="Q31" s="360">
        <f t="shared" si="15"/>
        <v>0.41809049551522404</v>
      </c>
    </row>
    <row r="32" spans="1:17" s="50" customFormat="1" ht="18" customHeight="1">
      <c r="A32" s="354" t="s">
        <v>256</v>
      </c>
      <c r="B32" s="355">
        <v>102.167</v>
      </c>
      <c r="C32" s="356">
        <v>0</v>
      </c>
      <c r="D32" s="356">
        <f t="shared" si="8"/>
        <v>102.167</v>
      </c>
      <c r="E32" s="357">
        <f t="shared" si="9"/>
        <v>0.007183570831019479</v>
      </c>
      <c r="F32" s="358">
        <v>98.269</v>
      </c>
      <c r="G32" s="356"/>
      <c r="H32" s="356">
        <f t="shared" si="10"/>
        <v>98.269</v>
      </c>
      <c r="I32" s="359">
        <f t="shared" si="11"/>
        <v>0.03966662935411969</v>
      </c>
      <c r="J32" s="358">
        <v>524.461</v>
      </c>
      <c r="K32" s="356">
        <v>0.34</v>
      </c>
      <c r="L32" s="356">
        <f t="shared" si="12"/>
        <v>524.801</v>
      </c>
      <c r="M32" s="359">
        <f t="shared" si="13"/>
        <v>0.007800178128499752</v>
      </c>
      <c r="N32" s="358">
        <v>244.25</v>
      </c>
      <c r="O32" s="356">
        <v>0.105</v>
      </c>
      <c r="P32" s="356">
        <f t="shared" si="14"/>
        <v>244.355</v>
      </c>
      <c r="Q32" s="360">
        <f t="shared" si="15"/>
        <v>1.1476990444230735</v>
      </c>
    </row>
    <row r="33" spans="1:17" s="50" customFormat="1" ht="18" customHeight="1">
      <c r="A33" s="354" t="s">
        <v>246</v>
      </c>
      <c r="B33" s="355">
        <v>85.187</v>
      </c>
      <c r="C33" s="356">
        <v>0</v>
      </c>
      <c r="D33" s="356">
        <f t="shared" si="8"/>
        <v>85.187</v>
      </c>
      <c r="E33" s="357">
        <f t="shared" si="9"/>
        <v>0.005989672285396031</v>
      </c>
      <c r="F33" s="358">
        <v>72.854</v>
      </c>
      <c r="G33" s="356"/>
      <c r="H33" s="356">
        <f t="shared" si="10"/>
        <v>72.854</v>
      </c>
      <c r="I33" s="359">
        <f t="shared" si="11"/>
        <v>0.16928377302550301</v>
      </c>
      <c r="J33" s="358">
        <v>403.572</v>
      </c>
      <c r="K33" s="356"/>
      <c r="L33" s="356">
        <f t="shared" si="12"/>
        <v>403.572</v>
      </c>
      <c r="M33" s="359">
        <f t="shared" si="13"/>
        <v>0.005998337441572904</v>
      </c>
      <c r="N33" s="358">
        <v>423.01800000000003</v>
      </c>
      <c r="O33" s="356"/>
      <c r="P33" s="356">
        <f t="shared" si="14"/>
        <v>423.01800000000003</v>
      </c>
      <c r="Q33" s="360">
        <f t="shared" si="15"/>
        <v>-0.04596967504928873</v>
      </c>
    </row>
    <row r="34" spans="1:17" s="50" customFormat="1" ht="18" customHeight="1">
      <c r="A34" s="354" t="s">
        <v>291</v>
      </c>
      <c r="B34" s="355">
        <v>6.8309999999999995</v>
      </c>
      <c r="C34" s="356">
        <v>62.352999999999994</v>
      </c>
      <c r="D34" s="356">
        <f t="shared" si="8"/>
        <v>69.184</v>
      </c>
      <c r="E34" s="357">
        <f t="shared" si="9"/>
        <v>0.004864468608976006</v>
      </c>
      <c r="F34" s="358">
        <v>3.871</v>
      </c>
      <c r="G34" s="356">
        <v>28.24599999999999</v>
      </c>
      <c r="H34" s="356">
        <f t="shared" si="10"/>
        <v>32.11699999999999</v>
      </c>
      <c r="I34" s="359">
        <f t="shared" si="11"/>
        <v>1.154123984182832</v>
      </c>
      <c r="J34" s="358">
        <v>25.355</v>
      </c>
      <c r="K34" s="356">
        <v>281.27699999999993</v>
      </c>
      <c r="L34" s="356">
        <f t="shared" si="12"/>
        <v>306.63199999999995</v>
      </c>
      <c r="M34" s="359">
        <f t="shared" si="13"/>
        <v>0.004557506978641686</v>
      </c>
      <c r="N34" s="358">
        <v>19.98</v>
      </c>
      <c r="O34" s="356">
        <v>197.41100000000006</v>
      </c>
      <c r="P34" s="356">
        <f t="shared" si="14"/>
        <v>217.39100000000005</v>
      </c>
      <c r="Q34" s="360">
        <f t="shared" si="15"/>
        <v>0.410509174712844</v>
      </c>
    </row>
    <row r="35" spans="1:17" s="50" customFormat="1" ht="18" customHeight="1">
      <c r="A35" s="354" t="s">
        <v>292</v>
      </c>
      <c r="B35" s="355">
        <v>69.121</v>
      </c>
      <c r="C35" s="356">
        <v>0</v>
      </c>
      <c r="D35" s="356">
        <f t="shared" si="8"/>
        <v>69.121</v>
      </c>
      <c r="E35" s="357">
        <f t="shared" si="9"/>
        <v>0.004860038950061148</v>
      </c>
      <c r="F35" s="358"/>
      <c r="G35" s="356"/>
      <c r="H35" s="356">
        <f t="shared" si="10"/>
        <v>0</v>
      </c>
      <c r="I35" s="359" t="e">
        <f t="shared" si="11"/>
        <v>#DIV/0!</v>
      </c>
      <c r="J35" s="358">
        <v>308.141</v>
      </c>
      <c r="K35" s="356">
        <v>0.085</v>
      </c>
      <c r="L35" s="356">
        <f t="shared" si="12"/>
        <v>308.226</v>
      </c>
      <c r="M35" s="359">
        <f t="shared" si="13"/>
        <v>0.004581198785511012</v>
      </c>
      <c r="N35" s="358"/>
      <c r="O35" s="356">
        <v>0.31000000000000005</v>
      </c>
      <c r="P35" s="356">
        <f t="shared" si="14"/>
        <v>0.31000000000000005</v>
      </c>
      <c r="Q35" s="360">
        <f t="shared" si="15"/>
        <v>993.2774193548386</v>
      </c>
    </row>
    <row r="36" spans="1:17" s="50" customFormat="1" ht="18" customHeight="1">
      <c r="A36" s="354" t="s">
        <v>251</v>
      </c>
      <c r="B36" s="355">
        <v>62.032</v>
      </c>
      <c r="C36" s="356">
        <v>0.521</v>
      </c>
      <c r="D36" s="356">
        <f t="shared" si="8"/>
        <v>62.553</v>
      </c>
      <c r="E36" s="357">
        <f t="shared" si="9"/>
        <v>0.004398229430175707</v>
      </c>
      <c r="F36" s="358">
        <v>91.272</v>
      </c>
      <c r="G36" s="356">
        <v>0.01</v>
      </c>
      <c r="H36" s="356">
        <f t="shared" si="10"/>
        <v>91.28200000000001</v>
      </c>
      <c r="I36" s="359">
        <f t="shared" si="11"/>
        <v>-0.3147279858022394</v>
      </c>
      <c r="J36" s="358">
        <v>288.63100000000003</v>
      </c>
      <c r="K36" s="356">
        <v>17.994</v>
      </c>
      <c r="L36" s="356">
        <f t="shared" si="12"/>
        <v>306.625</v>
      </c>
      <c r="M36" s="359">
        <f t="shared" si="13"/>
        <v>0.004557402936829839</v>
      </c>
      <c r="N36" s="358">
        <v>394.07599999999996</v>
      </c>
      <c r="O36" s="356">
        <v>6.334999999999999</v>
      </c>
      <c r="P36" s="356">
        <f t="shared" si="14"/>
        <v>400.41099999999994</v>
      </c>
      <c r="Q36" s="360">
        <f t="shared" si="15"/>
        <v>-0.23422433449630498</v>
      </c>
    </row>
    <row r="37" spans="1:17" s="50" customFormat="1" ht="18" customHeight="1">
      <c r="A37" s="354" t="s">
        <v>293</v>
      </c>
      <c r="B37" s="355">
        <v>0</v>
      </c>
      <c r="C37" s="356">
        <v>60.111999999999995</v>
      </c>
      <c r="D37" s="356">
        <f aca="true" t="shared" si="24" ref="D37:D45">C37+B37</f>
        <v>60.111999999999995</v>
      </c>
      <c r="E37" s="357">
        <f aca="true" t="shared" si="25" ref="E37:E45">D37/$D$8</f>
        <v>0.004226597725236553</v>
      </c>
      <c r="F37" s="358">
        <v>0.36300000000000004</v>
      </c>
      <c r="G37" s="356">
        <v>21.326</v>
      </c>
      <c r="H37" s="356">
        <f aca="true" t="shared" si="26" ref="H37:H45">G37+F37</f>
        <v>21.689</v>
      </c>
      <c r="I37" s="359">
        <f aca="true" t="shared" si="27" ref="I37:I45">(D37/H37-1)</f>
        <v>1.7715431785697815</v>
      </c>
      <c r="J37" s="358"/>
      <c r="K37" s="356">
        <v>189.36</v>
      </c>
      <c r="L37" s="356">
        <f aca="true" t="shared" si="28" ref="L37:L45">K37+J37</f>
        <v>189.36</v>
      </c>
      <c r="M37" s="359">
        <f aca="true" t="shared" si="29" ref="M37:M45">(L37/$L$8)</f>
        <v>0.0028144796416407613</v>
      </c>
      <c r="N37" s="358">
        <v>0.5800000000000001</v>
      </c>
      <c r="O37" s="356">
        <v>84.13499999999999</v>
      </c>
      <c r="P37" s="356">
        <f aca="true" t="shared" si="30" ref="P37:P45">O37+N37</f>
        <v>84.71499999999999</v>
      </c>
      <c r="Q37" s="360">
        <f aca="true" t="shared" si="31" ref="Q37:Q45">(L37/P37-1)</f>
        <v>1.235259399161896</v>
      </c>
    </row>
    <row r="38" spans="1:17" s="50" customFormat="1" ht="18" customHeight="1">
      <c r="A38" s="354" t="s">
        <v>233</v>
      </c>
      <c r="B38" s="355">
        <v>50.196</v>
      </c>
      <c r="C38" s="356">
        <v>0</v>
      </c>
      <c r="D38" s="356">
        <f t="shared" si="24"/>
        <v>50.196</v>
      </c>
      <c r="E38" s="357">
        <f t="shared" si="25"/>
        <v>0.0035293834744472654</v>
      </c>
      <c r="F38" s="358">
        <v>34.438</v>
      </c>
      <c r="G38" s="356"/>
      <c r="H38" s="356">
        <f t="shared" si="26"/>
        <v>34.438</v>
      </c>
      <c r="I38" s="359">
        <f t="shared" si="27"/>
        <v>0.45757593356176307</v>
      </c>
      <c r="J38" s="358">
        <v>302.78900000000004</v>
      </c>
      <c r="K38" s="356">
        <v>0.2</v>
      </c>
      <c r="L38" s="356">
        <f t="shared" si="28"/>
        <v>302.98900000000003</v>
      </c>
      <c r="M38" s="359">
        <f t="shared" si="29"/>
        <v>0.0045033606471329354</v>
      </c>
      <c r="N38" s="358">
        <v>205.95399999999998</v>
      </c>
      <c r="O38" s="356">
        <v>0.39999999999999997</v>
      </c>
      <c r="P38" s="356">
        <f t="shared" si="30"/>
        <v>206.35399999999998</v>
      </c>
      <c r="Q38" s="360">
        <f t="shared" si="31"/>
        <v>0.46829719801893854</v>
      </c>
    </row>
    <row r="39" spans="1:17" s="50" customFormat="1" ht="18" customHeight="1">
      <c r="A39" s="354" t="s">
        <v>259</v>
      </c>
      <c r="B39" s="355">
        <v>43.989</v>
      </c>
      <c r="C39" s="356">
        <v>5.664</v>
      </c>
      <c r="D39" s="356">
        <f t="shared" si="24"/>
        <v>49.653</v>
      </c>
      <c r="E39" s="357">
        <f t="shared" si="25"/>
        <v>0.0034912040333239715</v>
      </c>
      <c r="F39" s="358">
        <v>49.62</v>
      </c>
      <c r="G39" s="356">
        <v>0.02</v>
      </c>
      <c r="H39" s="356">
        <f t="shared" si="26"/>
        <v>49.64</v>
      </c>
      <c r="I39" s="359">
        <f t="shared" si="27"/>
        <v>0.00026188557614825747</v>
      </c>
      <c r="J39" s="358">
        <v>227.43699999999998</v>
      </c>
      <c r="K39" s="356">
        <v>20.084</v>
      </c>
      <c r="L39" s="356">
        <f t="shared" si="28"/>
        <v>247.521</v>
      </c>
      <c r="M39" s="359">
        <f t="shared" si="29"/>
        <v>0.0036789333300515565</v>
      </c>
      <c r="N39" s="358">
        <v>208.99</v>
      </c>
      <c r="O39" s="356">
        <v>4.385</v>
      </c>
      <c r="P39" s="356">
        <f t="shared" si="30"/>
        <v>213.375</v>
      </c>
      <c r="Q39" s="360">
        <f t="shared" si="31"/>
        <v>0.16002811950790852</v>
      </c>
    </row>
    <row r="40" spans="1:17" s="50" customFormat="1" ht="18" customHeight="1">
      <c r="A40" s="354" t="s">
        <v>294</v>
      </c>
      <c r="B40" s="355">
        <v>28.08</v>
      </c>
      <c r="C40" s="356">
        <v>18.692</v>
      </c>
      <c r="D40" s="356">
        <f t="shared" si="24"/>
        <v>46.772</v>
      </c>
      <c r="E40" s="357">
        <f t="shared" si="25"/>
        <v>0.003288635028027084</v>
      </c>
      <c r="F40" s="358">
        <v>35.25</v>
      </c>
      <c r="G40" s="356">
        <v>2.4799999999999995</v>
      </c>
      <c r="H40" s="356">
        <f t="shared" si="26"/>
        <v>37.73</v>
      </c>
      <c r="I40" s="359">
        <f t="shared" si="27"/>
        <v>0.2396501457725948</v>
      </c>
      <c r="J40" s="358">
        <v>125.72000000000001</v>
      </c>
      <c r="K40" s="356">
        <v>161.59400000000002</v>
      </c>
      <c r="L40" s="356">
        <f t="shared" si="28"/>
        <v>287.314</v>
      </c>
      <c r="M40" s="359">
        <f t="shared" si="29"/>
        <v>0.004270381304173921</v>
      </c>
      <c r="N40" s="358">
        <v>192.13500000000002</v>
      </c>
      <c r="O40" s="356">
        <v>38.817</v>
      </c>
      <c r="P40" s="356">
        <f t="shared" si="30"/>
        <v>230.95200000000003</v>
      </c>
      <c r="Q40" s="360">
        <f t="shared" si="31"/>
        <v>0.244042052028127</v>
      </c>
    </row>
    <row r="41" spans="1:17" s="50" customFormat="1" ht="18" customHeight="1">
      <c r="A41" s="354" t="s">
        <v>272</v>
      </c>
      <c r="B41" s="355">
        <v>46.745000000000005</v>
      </c>
      <c r="C41" s="356">
        <v>0</v>
      </c>
      <c r="D41" s="356">
        <f t="shared" si="24"/>
        <v>46.745000000000005</v>
      </c>
      <c r="E41" s="357">
        <f t="shared" si="25"/>
        <v>0.0032867366027778595</v>
      </c>
      <c r="F41" s="358"/>
      <c r="G41" s="356"/>
      <c r="H41" s="356">
        <f t="shared" si="26"/>
        <v>0</v>
      </c>
      <c r="I41" s="359" t="e">
        <f t="shared" si="27"/>
        <v>#DIV/0!</v>
      </c>
      <c r="J41" s="358">
        <v>192.19</v>
      </c>
      <c r="K41" s="356"/>
      <c r="L41" s="356">
        <f t="shared" si="28"/>
        <v>192.19</v>
      </c>
      <c r="M41" s="359">
        <f t="shared" si="29"/>
        <v>0.0028565422598591985</v>
      </c>
      <c r="N41" s="358">
        <v>1.571</v>
      </c>
      <c r="O41" s="356"/>
      <c r="P41" s="356">
        <f t="shared" si="30"/>
        <v>1.571</v>
      </c>
      <c r="Q41" s="360">
        <f t="shared" si="31"/>
        <v>121.33609166136219</v>
      </c>
    </row>
    <row r="42" spans="1:17" s="50" customFormat="1" ht="18" customHeight="1">
      <c r="A42" s="354" t="s">
        <v>295</v>
      </c>
      <c r="B42" s="355">
        <v>18.85</v>
      </c>
      <c r="C42" s="356">
        <v>22.7</v>
      </c>
      <c r="D42" s="356">
        <f t="shared" si="24"/>
        <v>41.55</v>
      </c>
      <c r="E42" s="357">
        <f t="shared" si="25"/>
        <v>0.0029214655224178</v>
      </c>
      <c r="F42" s="358">
        <v>18.715</v>
      </c>
      <c r="G42" s="356">
        <v>3.77</v>
      </c>
      <c r="H42" s="356">
        <f t="shared" si="26"/>
        <v>22.485</v>
      </c>
      <c r="I42" s="359">
        <f t="shared" si="27"/>
        <v>0.8478985990660439</v>
      </c>
      <c r="J42" s="358">
        <v>72.35000000000001</v>
      </c>
      <c r="K42" s="356">
        <v>119.98</v>
      </c>
      <c r="L42" s="356">
        <f t="shared" si="28"/>
        <v>192.33</v>
      </c>
      <c r="M42" s="359">
        <f t="shared" si="29"/>
        <v>0.0028586230960961534</v>
      </c>
      <c r="N42" s="358">
        <v>91.00400000000002</v>
      </c>
      <c r="O42" s="356">
        <v>18.518</v>
      </c>
      <c r="P42" s="356">
        <f t="shared" si="30"/>
        <v>109.52200000000002</v>
      </c>
      <c r="Q42" s="360">
        <f t="shared" si="31"/>
        <v>0.7560855353262357</v>
      </c>
    </row>
    <row r="43" spans="1:17" s="50" customFormat="1" ht="18" customHeight="1">
      <c r="A43" s="354" t="s">
        <v>296</v>
      </c>
      <c r="B43" s="355">
        <v>30.27</v>
      </c>
      <c r="C43" s="356">
        <v>8.366</v>
      </c>
      <c r="D43" s="356">
        <f t="shared" si="24"/>
        <v>38.635999999999996</v>
      </c>
      <c r="E43" s="357">
        <f t="shared" si="25"/>
        <v>0.0027165762195940817</v>
      </c>
      <c r="F43" s="358">
        <v>49.666000000000004</v>
      </c>
      <c r="G43" s="356">
        <v>64.518</v>
      </c>
      <c r="H43" s="356">
        <f t="shared" si="26"/>
        <v>114.184</v>
      </c>
      <c r="I43" s="359">
        <f t="shared" si="27"/>
        <v>-0.6616338541301758</v>
      </c>
      <c r="J43" s="358">
        <v>187.63500000000002</v>
      </c>
      <c r="K43" s="356">
        <v>100.07199999999999</v>
      </c>
      <c r="L43" s="356">
        <f t="shared" si="28"/>
        <v>287.707</v>
      </c>
      <c r="M43" s="359">
        <f t="shared" si="29"/>
        <v>0.0042762225087533716</v>
      </c>
      <c r="N43" s="358">
        <v>235.216</v>
      </c>
      <c r="O43" s="356">
        <v>82.585</v>
      </c>
      <c r="P43" s="356">
        <f t="shared" si="30"/>
        <v>317.801</v>
      </c>
      <c r="Q43" s="360">
        <f t="shared" si="31"/>
        <v>-0.0946944786202687</v>
      </c>
    </row>
    <row r="44" spans="1:17" s="50" customFormat="1" ht="18" customHeight="1">
      <c r="A44" s="354" t="s">
        <v>284</v>
      </c>
      <c r="B44" s="355">
        <v>14.225000000000001</v>
      </c>
      <c r="C44" s="356">
        <v>20.799999999999997</v>
      </c>
      <c r="D44" s="356">
        <f t="shared" si="24"/>
        <v>35.025</v>
      </c>
      <c r="E44" s="357">
        <f t="shared" si="25"/>
        <v>0.0024626794205218636</v>
      </c>
      <c r="F44" s="358">
        <v>10.866</v>
      </c>
      <c r="G44" s="356">
        <v>15.839</v>
      </c>
      <c r="H44" s="356">
        <f t="shared" si="26"/>
        <v>26.705</v>
      </c>
      <c r="I44" s="359">
        <f t="shared" si="27"/>
        <v>0.3115521437932971</v>
      </c>
      <c r="J44" s="358">
        <v>73.327</v>
      </c>
      <c r="K44" s="356">
        <v>170.39700000000002</v>
      </c>
      <c r="L44" s="356">
        <f t="shared" si="28"/>
        <v>243.72400000000002</v>
      </c>
      <c r="M44" s="359">
        <f t="shared" si="29"/>
        <v>0.003622498078682155</v>
      </c>
      <c r="N44" s="358">
        <v>50.791999999999994</v>
      </c>
      <c r="O44" s="356">
        <v>132.63000000000002</v>
      </c>
      <c r="P44" s="356">
        <f t="shared" si="30"/>
        <v>183.42200000000003</v>
      </c>
      <c r="Q44" s="360">
        <f t="shared" si="31"/>
        <v>0.3287609992258289</v>
      </c>
    </row>
    <row r="45" spans="1:17" s="50" customFormat="1" ht="18" customHeight="1">
      <c r="A45" s="354" t="s">
        <v>297</v>
      </c>
      <c r="B45" s="355">
        <v>15.620000000000001</v>
      </c>
      <c r="C45" s="356">
        <v>18.1</v>
      </c>
      <c r="D45" s="356">
        <f t="shared" si="24"/>
        <v>33.72</v>
      </c>
      <c r="E45" s="357">
        <f t="shared" si="25"/>
        <v>0.0023709222001426764</v>
      </c>
      <c r="F45" s="358">
        <v>32.08</v>
      </c>
      <c r="G45" s="356">
        <v>7.3919999999999995</v>
      </c>
      <c r="H45" s="356">
        <f t="shared" si="26"/>
        <v>39.471999999999994</v>
      </c>
      <c r="I45" s="359">
        <f t="shared" si="27"/>
        <v>-0.1457235508715038</v>
      </c>
      <c r="J45" s="358">
        <v>67.965</v>
      </c>
      <c r="K45" s="356">
        <v>58.021</v>
      </c>
      <c r="L45" s="356">
        <f t="shared" si="28"/>
        <v>125.986</v>
      </c>
      <c r="M45" s="359">
        <f t="shared" si="29"/>
        <v>0.001872544529635366</v>
      </c>
      <c r="N45" s="358">
        <v>79.03500000000001</v>
      </c>
      <c r="O45" s="356">
        <v>98.195</v>
      </c>
      <c r="P45" s="356">
        <f t="shared" si="30"/>
        <v>177.23000000000002</v>
      </c>
      <c r="Q45" s="360">
        <f t="shared" si="31"/>
        <v>-0.2891384077187835</v>
      </c>
    </row>
    <row r="46" spans="1:17" s="50" customFormat="1" ht="18" customHeight="1">
      <c r="A46" s="354" t="s">
        <v>274</v>
      </c>
      <c r="B46" s="355">
        <v>31.985</v>
      </c>
      <c r="C46" s="356">
        <v>0</v>
      </c>
      <c r="D46" s="356">
        <f aca="true" t="shared" si="32" ref="D46:D53">C46+B46</f>
        <v>31.985</v>
      </c>
      <c r="E46" s="357">
        <f aca="true" t="shared" si="33" ref="E46:E53">D46/$D$8</f>
        <v>0.0022489307998684316</v>
      </c>
      <c r="F46" s="358">
        <v>69.202</v>
      </c>
      <c r="G46" s="356"/>
      <c r="H46" s="356">
        <f aca="true" t="shared" si="34" ref="H46:H53">G46+F46</f>
        <v>69.202</v>
      </c>
      <c r="I46" s="359">
        <f aca="true" t="shared" si="35" ref="I46:I53">(D46/H46-1)</f>
        <v>-0.5378023756538828</v>
      </c>
      <c r="J46" s="358">
        <v>304.24399999999997</v>
      </c>
      <c r="K46" s="356"/>
      <c r="L46" s="356">
        <f aca="true" t="shared" si="36" ref="L46:L53">K46+J46</f>
        <v>304.24399999999997</v>
      </c>
      <c r="M46" s="359">
        <f aca="true" t="shared" si="37" ref="M46:M53">(L46/$L$8)</f>
        <v>0.0045220138576856335</v>
      </c>
      <c r="N46" s="358">
        <v>236.66699999999994</v>
      </c>
      <c r="O46" s="356"/>
      <c r="P46" s="356">
        <f aca="true" t="shared" si="38" ref="P46:P53">O46+N46</f>
        <v>236.66699999999994</v>
      </c>
      <c r="Q46" s="360">
        <f aca="true" t="shared" si="39" ref="Q46:Q53">(L46/P46-1)</f>
        <v>0.28553621755462344</v>
      </c>
    </row>
    <row r="47" spans="1:17" s="50" customFormat="1" ht="18" customHeight="1">
      <c r="A47" s="354" t="s">
        <v>298</v>
      </c>
      <c r="B47" s="355">
        <v>6.279999999999999</v>
      </c>
      <c r="C47" s="356">
        <v>20.487</v>
      </c>
      <c r="D47" s="356">
        <f t="shared" si="32"/>
        <v>26.766999999999996</v>
      </c>
      <c r="E47" s="357">
        <f t="shared" si="33"/>
        <v>0.0018820425424442176</v>
      </c>
      <c r="F47" s="358">
        <v>18.560000000000002</v>
      </c>
      <c r="G47" s="356">
        <v>26.119</v>
      </c>
      <c r="H47" s="356">
        <f t="shared" si="34"/>
        <v>44.679</v>
      </c>
      <c r="I47" s="359">
        <f t="shared" si="35"/>
        <v>-0.40090422793706226</v>
      </c>
      <c r="J47" s="358">
        <v>14.570000000000002</v>
      </c>
      <c r="K47" s="356">
        <v>110.11500000000004</v>
      </c>
      <c r="L47" s="356">
        <f t="shared" si="36"/>
        <v>124.68500000000004</v>
      </c>
      <c r="M47" s="359">
        <f t="shared" si="37"/>
        <v>0.0018532076157476679</v>
      </c>
      <c r="N47" s="358">
        <v>96.33500000000001</v>
      </c>
      <c r="O47" s="356">
        <v>112.462</v>
      </c>
      <c r="P47" s="356">
        <f t="shared" si="38"/>
        <v>208.79700000000003</v>
      </c>
      <c r="Q47" s="360">
        <f t="shared" si="39"/>
        <v>-0.40284103698807916</v>
      </c>
    </row>
    <row r="48" spans="1:17" s="50" customFormat="1" ht="18" customHeight="1">
      <c r="A48" s="354" t="s">
        <v>241</v>
      </c>
      <c r="B48" s="355">
        <v>25.512999999999998</v>
      </c>
      <c r="C48" s="356">
        <v>0</v>
      </c>
      <c r="D48" s="356">
        <f t="shared" si="32"/>
        <v>25.512999999999998</v>
      </c>
      <c r="E48" s="357">
        <f t="shared" si="33"/>
        <v>0.0017938712364246768</v>
      </c>
      <c r="F48" s="358">
        <v>21.977</v>
      </c>
      <c r="G48" s="356"/>
      <c r="H48" s="356">
        <f t="shared" si="34"/>
        <v>21.977</v>
      </c>
      <c r="I48" s="359">
        <f t="shared" si="35"/>
        <v>0.1608954816398962</v>
      </c>
      <c r="J48" s="358">
        <v>111.65100000000001</v>
      </c>
      <c r="K48" s="356">
        <v>0.1</v>
      </c>
      <c r="L48" s="356">
        <f t="shared" si="36"/>
        <v>111.751</v>
      </c>
      <c r="M48" s="359">
        <f t="shared" si="37"/>
        <v>0.001660968073685027</v>
      </c>
      <c r="N48" s="358">
        <v>91.23</v>
      </c>
      <c r="O48" s="356"/>
      <c r="P48" s="356">
        <f t="shared" si="38"/>
        <v>91.23</v>
      </c>
      <c r="Q48" s="360">
        <f t="shared" si="39"/>
        <v>0.2249369724871204</v>
      </c>
    </row>
    <row r="49" spans="1:17" s="50" customFormat="1" ht="18" customHeight="1">
      <c r="A49" s="354" t="s">
        <v>299</v>
      </c>
      <c r="B49" s="355">
        <v>13.325</v>
      </c>
      <c r="C49" s="356">
        <v>12.012</v>
      </c>
      <c r="D49" s="356">
        <f t="shared" si="32"/>
        <v>25.337</v>
      </c>
      <c r="E49" s="357">
        <f t="shared" si="33"/>
        <v>0.0017814963162815834</v>
      </c>
      <c r="F49" s="358">
        <v>2.35</v>
      </c>
      <c r="G49" s="356">
        <v>32.14</v>
      </c>
      <c r="H49" s="356">
        <f t="shared" si="34"/>
        <v>34.49</v>
      </c>
      <c r="I49" s="359">
        <f t="shared" si="35"/>
        <v>-0.265381269933314</v>
      </c>
      <c r="J49" s="358">
        <v>17.285</v>
      </c>
      <c r="K49" s="356">
        <v>111.815</v>
      </c>
      <c r="L49" s="356">
        <f t="shared" si="36"/>
        <v>129.1</v>
      </c>
      <c r="M49" s="359">
        <f t="shared" si="37"/>
        <v>0.0019188282727916255</v>
      </c>
      <c r="N49" s="358">
        <v>9.94</v>
      </c>
      <c r="O49" s="356">
        <v>145.72700000000003</v>
      </c>
      <c r="P49" s="356">
        <f t="shared" si="38"/>
        <v>155.66700000000003</v>
      </c>
      <c r="Q49" s="360">
        <f t="shared" si="39"/>
        <v>-0.17066558743985583</v>
      </c>
    </row>
    <row r="50" spans="1:17" s="50" customFormat="1" ht="18" customHeight="1">
      <c r="A50" s="354" t="s">
        <v>300</v>
      </c>
      <c r="B50" s="355">
        <v>9.9</v>
      </c>
      <c r="C50" s="356">
        <v>14.175</v>
      </c>
      <c r="D50" s="356">
        <f t="shared" si="32"/>
        <v>24.075000000000003</v>
      </c>
      <c r="E50" s="357">
        <f t="shared" si="33"/>
        <v>0.0016927625138919023</v>
      </c>
      <c r="F50" s="358">
        <v>17.480999999999998</v>
      </c>
      <c r="G50" s="356"/>
      <c r="H50" s="356">
        <f t="shared" si="34"/>
        <v>17.480999999999998</v>
      </c>
      <c r="I50" s="359">
        <f t="shared" si="35"/>
        <v>0.3772095417882275</v>
      </c>
      <c r="J50" s="358">
        <v>59.980000000000004</v>
      </c>
      <c r="K50" s="356">
        <v>25.605</v>
      </c>
      <c r="L50" s="356">
        <f t="shared" si="36"/>
        <v>85.58500000000001</v>
      </c>
      <c r="M50" s="359">
        <f t="shared" si="37"/>
        <v>0.0012720597809982284</v>
      </c>
      <c r="N50" s="358">
        <v>80.50099999999999</v>
      </c>
      <c r="O50" s="356">
        <v>11.326</v>
      </c>
      <c r="P50" s="356">
        <f t="shared" si="38"/>
        <v>91.827</v>
      </c>
      <c r="Q50" s="360">
        <f t="shared" si="39"/>
        <v>-0.06797564986332982</v>
      </c>
    </row>
    <row r="51" spans="1:17" s="50" customFormat="1" ht="18" customHeight="1">
      <c r="A51" s="354" t="s">
        <v>286</v>
      </c>
      <c r="B51" s="355">
        <v>390.74700000000007</v>
      </c>
      <c r="C51" s="356">
        <v>391.56799999999987</v>
      </c>
      <c r="D51" s="356">
        <f t="shared" si="32"/>
        <v>782.3149999999999</v>
      </c>
      <c r="E51" s="357">
        <f t="shared" si="33"/>
        <v>0.05500616847581904</v>
      </c>
      <c r="F51" s="358">
        <v>558.344</v>
      </c>
      <c r="G51" s="356">
        <v>330.4209999999999</v>
      </c>
      <c r="H51" s="356">
        <f t="shared" si="34"/>
        <v>888.7649999999999</v>
      </c>
      <c r="I51" s="359">
        <f t="shared" si="35"/>
        <v>-0.11977294335397992</v>
      </c>
      <c r="J51" s="358">
        <v>2235.24</v>
      </c>
      <c r="K51" s="356">
        <v>1778.5589999999993</v>
      </c>
      <c r="L51" s="356">
        <f t="shared" si="36"/>
        <v>4013.798999999999</v>
      </c>
      <c r="M51" s="359">
        <f t="shared" si="37"/>
        <v>0.05965756005036989</v>
      </c>
      <c r="N51" s="358">
        <v>2489.5829999999987</v>
      </c>
      <c r="O51" s="356">
        <v>1907.7529999999974</v>
      </c>
      <c r="P51" s="356">
        <f t="shared" si="38"/>
        <v>4397.335999999996</v>
      </c>
      <c r="Q51" s="360">
        <f t="shared" si="39"/>
        <v>-0.08722030793189262</v>
      </c>
    </row>
    <row r="52" spans="1:17" s="50" customFormat="1" ht="18" customHeight="1">
      <c r="A52" s="354"/>
      <c r="B52" s="355"/>
      <c r="C52" s="356"/>
      <c r="D52" s="356">
        <f t="shared" si="32"/>
        <v>0</v>
      </c>
      <c r="E52" s="357">
        <f t="shared" si="33"/>
        <v>0</v>
      </c>
      <c r="F52" s="358"/>
      <c r="G52" s="356"/>
      <c r="H52" s="356">
        <f t="shared" si="34"/>
        <v>0</v>
      </c>
      <c r="I52" s="359" t="e">
        <f t="shared" si="35"/>
        <v>#DIV/0!</v>
      </c>
      <c r="J52" s="358"/>
      <c r="K52" s="356"/>
      <c r="L52" s="356">
        <f t="shared" si="36"/>
        <v>0</v>
      </c>
      <c r="M52" s="359">
        <f t="shared" si="37"/>
        <v>0</v>
      </c>
      <c r="N52" s="358"/>
      <c r="O52" s="356"/>
      <c r="P52" s="356">
        <f t="shared" si="38"/>
        <v>0</v>
      </c>
      <c r="Q52" s="360" t="e">
        <f t="shared" si="39"/>
        <v>#DIV/0!</v>
      </c>
    </row>
    <row r="53" spans="1:17" s="50" customFormat="1" ht="18" customHeight="1">
      <c r="A53" s="354"/>
      <c r="B53" s="355"/>
      <c r="C53" s="356"/>
      <c r="D53" s="356">
        <f t="shared" si="32"/>
        <v>0</v>
      </c>
      <c r="E53" s="357">
        <f t="shared" si="33"/>
        <v>0</v>
      </c>
      <c r="F53" s="358"/>
      <c r="G53" s="356"/>
      <c r="H53" s="356">
        <f t="shared" si="34"/>
        <v>0</v>
      </c>
      <c r="I53" s="359" t="e">
        <f t="shared" si="35"/>
        <v>#DIV/0!</v>
      </c>
      <c r="J53" s="358"/>
      <c r="K53" s="356"/>
      <c r="L53" s="356">
        <f t="shared" si="36"/>
        <v>0</v>
      </c>
      <c r="M53" s="359">
        <f t="shared" si="37"/>
        <v>0</v>
      </c>
      <c r="N53" s="358"/>
      <c r="O53" s="356"/>
      <c r="P53" s="356">
        <f t="shared" si="38"/>
        <v>0</v>
      </c>
      <c r="Q53" s="360" t="e">
        <f t="shared" si="39"/>
        <v>#DIV/0!</v>
      </c>
    </row>
    <row r="54" spans="1:17" s="50" customFormat="1" ht="18" customHeight="1">
      <c r="A54" s="354"/>
      <c r="B54" s="355"/>
      <c r="C54" s="356"/>
      <c r="D54" s="356">
        <f>C54+B54</f>
        <v>0</v>
      </c>
      <c r="E54" s="357">
        <f>D54/$D$8</f>
        <v>0</v>
      </c>
      <c r="F54" s="358"/>
      <c r="G54" s="356"/>
      <c r="H54" s="356">
        <f>G54+F54</f>
        <v>0</v>
      </c>
      <c r="I54" s="359" t="e">
        <f>(D54/H54-1)</f>
        <v>#DIV/0!</v>
      </c>
      <c r="J54" s="358"/>
      <c r="K54" s="356"/>
      <c r="L54" s="356">
        <f>K54+J54</f>
        <v>0</v>
      </c>
      <c r="M54" s="359">
        <f>(L54/$L$8)</f>
        <v>0</v>
      </c>
      <c r="N54" s="358"/>
      <c r="O54" s="356"/>
      <c r="P54" s="356">
        <f>O54+N54</f>
        <v>0</v>
      </c>
      <c r="Q54" s="360" t="e">
        <f>(L54/P54-1)</f>
        <v>#DIV/0!</v>
      </c>
    </row>
    <row r="55" spans="1:17" s="50" customFormat="1" ht="18" customHeight="1" thickBot="1">
      <c r="A55" s="361"/>
      <c r="B55" s="362"/>
      <c r="C55" s="363"/>
      <c r="D55" s="363">
        <f>C55+B55</f>
        <v>0</v>
      </c>
      <c r="E55" s="364">
        <f>D55/$D$8</f>
        <v>0</v>
      </c>
      <c r="F55" s="365"/>
      <c r="G55" s="363"/>
      <c r="H55" s="363">
        <f>G55+F55</f>
        <v>0</v>
      </c>
      <c r="I55" s="366" t="e">
        <f>(D55/H55-1)</f>
        <v>#DIV/0!</v>
      </c>
      <c r="J55" s="365"/>
      <c r="K55" s="363"/>
      <c r="L55" s="363">
        <f>K55+J55</f>
        <v>0</v>
      </c>
      <c r="M55" s="366">
        <f>(L55/$L$8)</f>
        <v>0</v>
      </c>
      <c r="N55" s="365"/>
      <c r="O55" s="363"/>
      <c r="P55" s="363">
        <f>O55+N55</f>
        <v>0</v>
      </c>
      <c r="Q55" s="367" t="e">
        <f>(L55/P55-1)</f>
        <v>#DIV/0!</v>
      </c>
    </row>
    <row r="56" ht="9.75" customHeight="1" thickTop="1">
      <c r="A56" s="29"/>
    </row>
    <row r="57" ht="13.5" customHeight="1">
      <c r="A57" s="29" t="s">
        <v>37</v>
      </c>
    </row>
    <row r="58" ht="14.25">
      <c r="A58" s="12" t="s">
        <v>144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P1:Q1"/>
    <mergeCell ref="B5:I5"/>
    <mergeCell ref="J5:Q5"/>
    <mergeCell ref="A3:Q3"/>
    <mergeCell ref="N6:P6"/>
    <mergeCell ref="Q6:Q7"/>
  </mergeCells>
  <conditionalFormatting sqref="Q56:Q65536 I56:I65536 I3 Q3">
    <cfRule type="cellIs" priority="4" dxfId="99" operator="lessThan" stopIfTrue="1">
      <formula>0</formula>
    </cfRule>
  </conditionalFormatting>
  <conditionalFormatting sqref="I8:I55 Q8:Q55">
    <cfRule type="cellIs" priority="5" dxfId="99" operator="lessThan">
      <formula>0</formula>
    </cfRule>
    <cfRule type="cellIs" priority="6" dxfId="101" operator="greaterThanOrEqual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33"/>
  <sheetViews>
    <sheetView showGridLines="0" zoomScale="80" zoomScaleNormal="80" zoomScalePageLayoutView="0" workbookViewId="0" topLeftCell="A10">
      <selection activeCell="A131" sqref="A131:IV131"/>
    </sheetView>
  </sheetViews>
  <sheetFormatPr defaultColWidth="8.00390625" defaultRowHeight="15"/>
  <cols>
    <col min="1" max="1" width="43.140625" style="30" customWidth="1"/>
    <col min="2" max="2" width="9.00390625" style="30" customWidth="1"/>
    <col min="3" max="3" width="10.7109375" style="30" customWidth="1"/>
    <col min="4" max="4" width="9.7109375" style="30" customWidth="1"/>
    <col min="5" max="5" width="10.140625" style="30" customWidth="1"/>
    <col min="6" max="6" width="10.57421875" style="30" customWidth="1"/>
    <col min="7" max="7" width="9.421875" style="30" bestFit="1" customWidth="1"/>
    <col min="8" max="8" width="9.28125" style="30" bestFit="1" customWidth="1"/>
    <col min="9" max="9" width="10.7109375" style="30" bestFit="1" customWidth="1"/>
    <col min="10" max="10" width="8.57421875" style="30" customWidth="1"/>
    <col min="11" max="11" width="10.421875" style="30" customWidth="1"/>
    <col min="12" max="12" width="12.8515625" style="30" customWidth="1"/>
    <col min="13" max="13" width="11.140625" style="30" customWidth="1"/>
    <col min="14" max="15" width="11.140625" style="30" bestFit="1" customWidth="1"/>
    <col min="16" max="16" width="8.57421875" style="30" customWidth="1"/>
    <col min="17" max="17" width="10.28125" style="30" customWidth="1"/>
    <col min="18" max="18" width="11.140625" style="30" bestFit="1" customWidth="1"/>
    <col min="19" max="19" width="9.421875" style="30" bestFit="1" customWidth="1"/>
    <col min="20" max="21" width="11.140625" style="30" bestFit="1" customWidth="1"/>
    <col min="22" max="22" width="8.28125" style="30" customWidth="1"/>
    <col min="23" max="23" width="10.28125" style="30" customWidth="1"/>
    <col min="24" max="24" width="11.140625" style="30" bestFit="1" customWidth="1"/>
    <col min="25" max="25" width="9.8515625" style="30" bestFit="1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651" t="s">
        <v>55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17.25" customHeight="1" thickBot="1">
      <c r="A4" s="660" t="s">
        <v>40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</row>
    <row r="5" spans="1:25" s="59" customFormat="1" ht="15.75" customHeight="1" thickBot="1" thickTop="1">
      <c r="A5" s="597" t="s">
        <v>54</v>
      </c>
      <c r="B5" s="644" t="s">
        <v>33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32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42" customFormat="1" ht="26.25" customHeight="1">
      <c r="A6" s="598"/>
      <c r="B6" s="636" t="s">
        <v>159</v>
      </c>
      <c r="C6" s="637"/>
      <c r="D6" s="637"/>
      <c r="E6" s="637"/>
      <c r="F6" s="637"/>
      <c r="G6" s="641" t="s">
        <v>31</v>
      </c>
      <c r="H6" s="636" t="s">
        <v>160</v>
      </c>
      <c r="I6" s="637"/>
      <c r="J6" s="637"/>
      <c r="K6" s="637"/>
      <c r="L6" s="637"/>
      <c r="M6" s="638" t="s">
        <v>30</v>
      </c>
      <c r="N6" s="636" t="s">
        <v>161</v>
      </c>
      <c r="O6" s="637"/>
      <c r="P6" s="637"/>
      <c r="Q6" s="637"/>
      <c r="R6" s="637"/>
      <c r="S6" s="641" t="s">
        <v>31</v>
      </c>
      <c r="T6" s="636" t="s">
        <v>162</v>
      </c>
      <c r="U6" s="637"/>
      <c r="V6" s="637"/>
      <c r="W6" s="637"/>
      <c r="X6" s="637"/>
      <c r="Y6" s="654" t="s">
        <v>30</v>
      </c>
    </row>
    <row r="7" spans="1:25" s="42" customFormat="1" ht="26.25" customHeight="1">
      <c r="A7" s="599"/>
      <c r="B7" s="659" t="s">
        <v>20</v>
      </c>
      <c r="C7" s="658"/>
      <c r="D7" s="657" t="s">
        <v>19</v>
      </c>
      <c r="E7" s="658"/>
      <c r="F7" s="649" t="s">
        <v>15</v>
      </c>
      <c r="G7" s="642"/>
      <c r="H7" s="659" t="s">
        <v>20</v>
      </c>
      <c r="I7" s="658"/>
      <c r="J7" s="657" t="s">
        <v>19</v>
      </c>
      <c r="K7" s="658"/>
      <c r="L7" s="649" t="s">
        <v>15</v>
      </c>
      <c r="M7" s="639"/>
      <c r="N7" s="659" t="s">
        <v>20</v>
      </c>
      <c r="O7" s="658"/>
      <c r="P7" s="657" t="s">
        <v>19</v>
      </c>
      <c r="Q7" s="658"/>
      <c r="R7" s="649" t="s">
        <v>15</v>
      </c>
      <c r="S7" s="642"/>
      <c r="T7" s="659" t="s">
        <v>20</v>
      </c>
      <c r="U7" s="658"/>
      <c r="V7" s="657" t="s">
        <v>19</v>
      </c>
      <c r="W7" s="658"/>
      <c r="X7" s="649" t="s">
        <v>15</v>
      </c>
      <c r="Y7" s="655"/>
    </row>
    <row r="8" spans="1:25" s="55" customFormat="1" ht="21" customHeight="1" thickBot="1">
      <c r="A8" s="600"/>
      <c r="B8" s="58" t="s">
        <v>17</v>
      </c>
      <c r="C8" s="56" t="s">
        <v>16</v>
      </c>
      <c r="D8" s="57" t="s">
        <v>17</v>
      </c>
      <c r="E8" s="56" t="s">
        <v>16</v>
      </c>
      <c r="F8" s="650"/>
      <c r="G8" s="643"/>
      <c r="H8" s="58" t="s">
        <v>17</v>
      </c>
      <c r="I8" s="56" t="s">
        <v>16</v>
      </c>
      <c r="J8" s="57" t="s">
        <v>17</v>
      </c>
      <c r="K8" s="56" t="s">
        <v>16</v>
      </c>
      <c r="L8" s="650"/>
      <c r="M8" s="640"/>
      <c r="N8" s="58" t="s">
        <v>17</v>
      </c>
      <c r="O8" s="56" t="s">
        <v>16</v>
      </c>
      <c r="P8" s="57" t="s">
        <v>17</v>
      </c>
      <c r="Q8" s="56" t="s">
        <v>16</v>
      </c>
      <c r="R8" s="650"/>
      <c r="S8" s="643"/>
      <c r="T8" s="58" t="s">
        <v>17</v>
      </c>
      <c r="U8" s="56" t="s">
        <v>16</v>
      </c>
      <c r="V8" s="57" t="s">
        <v>17</v>
      </c>
      <c r="W8" s="56" t="s">
        <v>16</v>
      </c>
      <c r="X8" s="650"/>
      <c r="Y8" s="656"/>
    </row>
    <row r="9" spans="1:25" s="705" customFormat="1" ht="18" customHeight="1" thickBot="1" thickTop="1">
      <c r="A9" s="714" t="s">
        <v>22</v>
      </c>
      <c r="B9" s="715">
        <f>B10+B46+B74+B94+B125+B131</f>
        <v>574305</v>
      </c>
      <c r="C9" s="716">
        <f>C10+C46+C74+C94+C125+C131</f>
        <v>545722</v>
      </c>
      <c r="D9" s="717">
        <f>D10+D46+D74+D94+D125+D131</f>
        <v>2917</v>
      </c>
      <c r="E9" s="716">
        <f>E10+E46+E74+E94+E125+E131</f>
        <v>3938</v>
      </c>
      <c r="F9" s="717">
        <f>SUM(B9:E9)</f>
        <v>1126882</v>
      </c>
      <c r="G9" s="718">
        <f>F9/$F$9</f>
        <v>1</v>
      </c>
      <c r="H9" s="715">
        <f>H10+H46+H74+H94+H125+H131</f>
        <v>545949</v>
      </c>
      <c r="I9" s="716">
        <f>I10+I46+I74+I94+I125+I131</f>
        <v>524954</v>
      </c>
      <c r="J9" s="717">
        <f>J10+J46+J74+J94+J125+J131</f>
        <v>4383</v>
      </c>
      <c r="K9" s="716">
        <f>K10+K46+K74+K94+K125+K131</f>
        <v>5556</v>
      </c>
      <c r="L9" s="717">
        <f>SUM(H9:K9)</f>
        <v>1080842</v>
      </c>
      <c r="M9" s="719">
        <f>IF(ISERROR(F9/L9-1),"         /0",(F9/L9-1))</f>
        <v>0.04259642019832688</v>
      </c>
      <c r="N9" s="715">
        <f>N10+N46+N74+N94+N125+N131</f>
        <v>2915494</v>
      </c>
      <c r="O9" s="716">
        <f>O10+O46+O74+O94+O125+O131</f>
        <v>2818061</v>
      </c>
      <c r="P9" s="717">
        <f>P10+P46+P74+P94+P125+P131</f>
        <v>20750</v>
      </c>
      <c r="Q9" s="716">
        <f>Q10+Q46+Q74+Q94+Q125+Q131</f>
        <v>21214</v>
      </c>
      <c r="R9" s="717">
        <f>SUM(N9:Q9)</f>
        <v>5775519</v>
      </c>
      <c r="S9" s="718">
        <f>R9/$R$9</f>
        <v>1</v>
      </c>
      <c r="T9" s="715">
        <f>T10+T46+T74+T94+T125+T131</f>
        <v>2716445</v>
      </c>
      <c r="U9" s="716">
        <f>U10+U46+U74+U94+U125+U131</f>
        <v>2606654</v>
      </c>
      <c r="V9" s="717">
        <f>V10+V46+V74+V94+V125+V131</f>
        <v>30495</v>
      </c>
      <c r="W9" s="716">
        <f>W10+W46+W74+W94+W125+W131</f>
        <v>32929</v>
      </c>
      <c r="X9" s="717">
        <f>SUM(T9:W9)</f>
        <v>5386523</v>
      </c>
      <c r="Y9" s="720">
        <f>IF(ISERROR(R9/X9-1),"         /0",(R9/X9-1))</f>
        <v>0.07221653003245332</v>
      </c>
    </row>
    <row r="10" spans="1:25" s="428" customFormat="1" ht="19.5" customHeight="1">
      <c r="A10" s="421" t="s">
        <v>53</v>
      </c>
      <c r="B10" s="422">
        <f>SUM(B11:B45)</f>
        <v>165059</v>
      </c>
      <c r="C10" s="423">
        <f>SUM(C11:C45)</f>
        <v>164526</v>
      </c>
      <c r="D10" s="424">
        <f>SUM(D11:D45)</f>
        <v>111</v>
      </c>
      <c r="E10" s="423">
        <f>SUM(E11:E45)</f>
        <v>532</v>
      </c>
      <c r="F10" s="424">
        <f>SUM(B10:E10)</f>
        <v>330228</v>
      </c>
      <c r="G10" s="425">
        <f>F10/$F$9</f>
        <v>0.2930457669924624</v>
      </c>
      <c r="H10" s="422">
        <f>SUM(H11:H45)</f>
        <v>150863</v>
      </c>
      <c r="I10" s="423">
        <f>SUM(I11:I45)</f>
        <v>149786</v>
      </c>
      <c r="J10" s="424">
        <f>SUM(J11:J45)</f>
        <v>263</v>
      </c>
      <c r="K10" s="423">
        <f>SUM(K11:K45)</f>
        <v>1152</v>
      </c>
      <c r="L10" s="424">
        <f>SUM(H10:K10)</f>
        <v>302064</v>
      </c>
      <c r="M10" s="426">
        <f>IF(ISERROR(F10/L10-1),"         /0",(F10/L10-1))</f>
        <v>0.0932385189893532</v>
      </c>
      <c r="N10" s="422">
        <f>SUM(N11:N45)</f>
        <v>854359</v>
      </c>
      <c r="O10" s="423">
        <f>SUM(O11:O45)</f>
        <v>847162</v>
      </c>
      <c r="P10" s="424">
        <f>SUM(P11:P45)</f>
        <v>3051</v>
      </c>
      <c r="Q10" s="423">
        <f>SUM(Q11:Q45)</f>
        <v>3160</v>
      </c>
      <c r="R10" s="424">
        <f>SUM(N10:Q10)</f>
        <v>1707732</v>
      </c>
      <c r="S10" s="425">
        <f>R10/$R$9</f>
        <v>0.29568459561816</v>
      </c>
      <c r="T10" s="422">
        <f>SUM(T11:T45)</f>
        <v>748027</v>
      </c>
      <c r="U10" s="423">
        <f>SUM(U11:U45)</f>
        <v>726113</v>
      </c>
      <c r="V10" s="424">
        <f>SUM(V11:V45)</f>
        <v>2117</v>
      </c>
      <c r="W10" s="423">
        <f>SUM(W11:W45)</f>
        <v>3832</v>
      </c>
      <c r="X10" s="424">
        <f>SUM(T10:W10)</f>
        <v>1480089</v>
      </c>
      <c r="Y10" s="427">
        <f>IF(ISERROR(R10/X10-1),"         /0",(R10/X10-1))</f>
        <v>0.15380358883823875</v>
      </c>
    </row>
    <row r="11" spans="1:25" ht="19.5" customHeight="1">
      <c r="A11" s="368" t="s">
        <v>301</v>
      </c>
      <c r="B11" s="369">
        <v>18312</v>
      </c>
      <c r="C11" s="370">
        <v>19300</v>
      </c>
      <c r="D11" s="371">
        <v>0</v>
      </c>
      <c r="E11" s="370">
        <v>112</v>
      </c>
      <c r="F11" s="371">
        <f>SUM(B11:E11)</f>
        <v>37724</v>
      </c>
      <c r="G11" s="372">
        <f>F11/$F$9</f>
        <v>0.03347644207645521</v>
      </c>
      <c r="H11" s="369">
        <v>17642</v>
      </c>
      <c r="I11" s="370">
        <v>19570</v>
      </c>
      <c r="J11" s="371">
        <v>42</v>
      </c>
      <c r="K11" s="370">
        <v>108</v>
      </c>
      <c r="L11" s="371">
        <f>SUM(H11:K11)</f>
        <v>37362</v>
      </c>
      <c r="M11" s="373">
        <f>IF(ISERROR(F11/L11-1),"         /0",(F11/L11-1))</f>
        <v>0.00968898881216207</v>
      </c>
      <c r="N11" s="369">
        <v>101195</v>
      </c>
      <c r="O11" s="370">
        <v>110703</v>
      </c>
      <c r="P11" s="371">
        <v>57</v>
      </c>
      <c r="Q11" s="370">
        <v>172</v>
      </c>
      <c r="R11" s="371">
        <f>SUM(N11:Q11)</f>
        <v>212127</v>
      </c>
      <c r="S11" s="372">
        <f>R11/$R$9</f>
        <v>0.03672864724365031</v>
      </c>
      <c r="T11" s="369">
        <v>97896</v>
      </c>
      <c r="U11" s="370">
        <v>102486</v>
      </c>
      <c r="V11" s="371">
        <v>260</v>
      </c>
      <c r="W11" s="370">
        <v>655</v>
      </c>
      <c r="X11" s="371">
        <f>SUM(T11:W11)</f>
        <v>201297</v>
      </c>
      <c r="Y11" s="374">
        <f>IF(ISERROR(R11/X11-1),"         /0",(R11/X11-1))</f>
        <v>0.05380109986736015</v>
      </c>
    </row>
    <row r="12" spans="1:25" ht="19.5" customHeight="1">
      <c r="A12" s="375" t="s">
        <v>302</v>
      </c>
      <c r="B12" s="376">
        <v>13046</v>
      </c>
      <c r="C12" s="377">
        <v>10081</v>
      </c>
      <c r="D12" s="378">
        <v>0</v>
      </c>
      <c r="E12" s="377">
        <v>0</v>
      </c>
      <c r="F12" s="378">
        <f>SUM(B12:E12)</f>
        <v>23127</v>
      </c>
      <c r="G12" s="379">
        <f>F12/$F$9</f>
        <v>0.020523000633606712</v>
      </c>
      <c r="H12" s="376">
        <v>12144</v>
      </c>
      <c r="I12" s="377">
        <v>9240</v>
      </c>
      <c r="J12" s="378">
        <v>0</v>
      </c>
      <c r="K12" s="377">
        <v>12</v>
      </c>
      <c r="L12" s="378">
        <f>SUM(H12:K12)</f>
        <v>21396</v>
      </c>
      <c r="M12" s="380">
        <f>IF(ISERROR(F12/L12-1),"         /0",(F12/L12-1))</f>
        <v>0.08090297251822776</v>
      </c>
      <c r="N12" s="376">
        <v>62353</v>
      </c>
      <c r="O12" s="377">
        <v>48562</v>
      </c>
      <c r="P12" s="378">
        <v>0</v>
      </c>
      <c r="Q12" s="377">
        <v>4</v>
      </c>
      <c r="R12" s="378">
        <f>SUM(N12:Q12)</f>
        <v>110919</v>
      </c>
      <c r="S12" s="379">
        <f>R12/$R$9</f>
        <v>0.019205027288456675</v>
      </c>
      <c r="T12" s="376">
        <v>57923</v>
      </c>
      <c r="U12" s="377">
        <v>46667</v>
      </c>
      <c r="V12" s="378">
        <v>1</v>
      </c>
      <c r="W12" s="377">
        <v>14</v>
      </c>
      <c r="X12" s="378">
        <f>SUM(T12:W12)</f>
        <v>104605</v>
      </c>
      <c r="Y12" s="381">
        <f>IF(ISERROR(R12/X12-1),"         /0",(R12/X12-1))</f>
        <v>0.06036040342239857</v>
      </c>
    </row>
    <row r="13" spans="1:25" ht="19.5" customHeight="1">
      <c r="A13" s="375" t="s">
        <v>303</v>
      </c>
      <c r="B13" s="376">
        <v>9910</v>
      </c>
      <c r="C13" s="377">
        <v>9589</v>
      </c>
      <c r="D13" s="378">
        <v>0</v>
      </c>
      <c r="E13" s="377">
        <v>120</v>
      </c>
      <c r="F13" s="378">
        <f>SUM(B13:E13)</f>
        <v>19619</v>
      </c>
      <c r="G13" s="379">
        <f>F13/$F$9</f>
        <v>0.017409986138743897</v>
      </c>
      <c r="H13" s="376">
        <v>9508</v>
      </c>
      <c r="I13" s="377">
        <v>10539</v>
      </c>
      <c r="J13" s="378"/>
      <c r="K13" s="377"/>
      <c r="L13" s="378">
        <f>SUM(H13:K13)</f>
        <v>20047</v>
      </c>
      <c r="M13" s="380">
        <f>IF(ISERROR(F13/L13-1),"         /0",(F13/L13-1))</f>
        <v>-0.021349827904424634</v>
      </c>
      <c r="N13" s="376">
        <v>45306</v>
      </c>
      <c r="O13" s="377">
        <v>46570</v>
      </c>
      <c r="P13" s="378">
        <v>0</v>
      </c>
      <c r="Q13" s="377">
        <v>227</v>
      </c>
      <c r="R13" s="378">
        <f>SUM(N13:Q13)</f>
        <v>92103</v>
      </c>
      <c r="S13" s="379">
        <f>R13/$R$9</f>
        <v>0.0159471382571852</v>
      </c>
      <c r="T13" s="376">
        <v>47062</v>
      </c>
      <c r="U13" s="377">
        <v>49261</v>
      </c>
      <c r="V13" s="378">
        <v>67</v>
      </c>
      <c r="W13" s="377">
        <v>179</v>
      </c>
      <c r="X13" s="378">
        <f>SUM(T13:W13)</f>
        <v>96569</v>
      </c>
      <c r="Y13" s="381">
        <f>IF(ISERROR(R13/X13-1),"         /0",(R13/X13-1))</f>
        <v>-0.04624672513953754</v>
      </c>
    </row>
    <row r="14" spans="1:25" ht="19.5" customHeight="1">
      <c r="A14" s="375" t="s">
        <v>304</v>
      </c>
      <c r="B14" s="376">
        <v>8061</v>
      </c>
      <c r="C14" s="377">
        <v>10847</v>
      </c>
      <c r="D14" s="378">
        <v>47</v>
      </c>
      <c r="E14" s="377">
        <v>0</v>
      </c>
      <c r="F14" s="378">
        <f>SUM(B14:E14)</f>
        <v>18955</v>
      </c>
      <c r="G14" s="379">
        <f>F14/$F$9</f>
        <v>0.01682074964370715</v>
      </c>
      <c r="H14" s="376">
        <v>8259</v>
      </c>
      <c r="I14" s="377">
        <v>9739</v>
      </c>
      <c r="J14" s="378"/>
      <c r="K14" s="377">
        <v>231</v>
      </c>
      <c r="L14" s="378">
        <f>SUM(H14:K14)</f>
        <v>18229</v>
      </c>
      <c r="M14" s="380">
        <f>IF(ISERROR(F14/L14-1),"         /0",(F14/L14-1))</f>
        <v>0.03982664984365569</v>
      </c>
      <c r="N14" s="376">
        <v>36771</v>
      </c>
      <c r="O14" s="377">
        <v>52768</v>
      </c>
      <c r="P14" s="378">
        <v>748</v>
      </c>
      <c r="Q14" s="377">
        <v>300</v>
      </c>
      <c r="R14" s="378">
        <f>SUM(N14:Q14)</f>
        <v>90587</v>
      </c>
      <c r="S14" s="379">
        <f>R14/$R$9</f>
        <v>0.015684651024436072</v>
      </c>
      <c r="T14" s="376">
        <v>39185</v>
      </c>
      <c r="U14" s="377">
        <v>37189</v>
      </c>
      <c r="V14" s="378">
        <v>978</v>
      </c>
      <c r="W14" s="377">
        <v>921</v>
      </c>
      <c r="X14" s="378">
        <f>SUM(T14:W14)</f>
        <v>78273</v>
      </c>
      <c r="Y14" s="381">
        <f>IF(ISERROR(R14/X14-1),"         /0",(R14/X14-1))</f>
        <v>0.15732117077408558</v>
      </c>
    </row>
    <row r="15" spans="1:25" ht="19.5" customHeight="1">
      <c r="A15" s="375" t="s">
        <v>305</v>
      </c>
      <c r="B15" s="376">
        <v>8478</v>
      </c>
      <c r="C15" s="377">
        <v>8882</v>
      </c>
      <c r="D15" s="378">
        <v>0</v>
      </c>
      <c r="E15" s="377">
        <v>0</v>
      </c>
      <c r="F15" s="378">
        <f>SUM(B15:E15)</f>
        <v>17360</v>
      </c>
      <c r="G15" s="379">
        <f>F15/$F$9</f>
        <v>0.015405339689514963</v>
      </c>
      <c r="H15" s="376">
        <v>5313</v>
      </c>
      <c r="I15" s="377">
        <v>5549</v>
      </c>
      <c r="J15" s="378"/>
      <c r="K15" s="377">
        <v>120</v>
      </c>
      <c r="L15" s="378">
        <f>SUM(H15:K15)</f>
        <v>10982</v>
      </c>
      <c r="M15" s="380">
        <f>IF(ISERROR(F15/L15-1),"         /0",(F15/L15-1))</f>
        <v>0.5807685303223458</v>
      </c>
      <c r="N15" s="376">
        <v>40169</v>
      </c>
      <c r="O15" s="377">
        <v>41773</v>
      </c>
      <c r="P15" s="378">
        <v>1</v>
      </c>
      <c r="Q15" s="377">
        <v>35</v>
      </c>
      <c r="R15" s="378">
        <f>SUM(N15:Q15)</f>
        <v>81978</v>
      </c>
      <c r="S15" s="379">
        <f>R15/$R$9</f>
        <v>0.014194049054292782</v>
      </c>
      <c r="T15" s="376">
        <v>28001</v>
      </c>
      <c r="U15" s="377">
        <v>31396</v>
      </c>
      <c r="V15" s="378">
        <v>94</v>
      </c>
      <c r="W15" s="377">
        <v>120</v>
      </c>
      <c r="X15" s="378">
        <f>SUM(T15:W15)</f>
        <v>59611</v>
      </c>
      <c r="Y15" s="381">
        <f>IF(ISERROR(R15/X15-1),"         /0",(R15/X15-1))</f>
        <v>0.3752159836271829</v>
      </c>
    </row>
    <row r="16" spans="1:25" ht="19.5" customHeight="1">
      <c r="A16" s="375" t="s">
        <v>306</v>
      </c>
      <c r="B16" s="376">
        <v>7836</v>
      </c>
      <c r="C16" s="377">
        <v>8448</v>
      </c>
      <c r="D16" s="378">
        <v>0</v>
      </c>
      <c r="E16" s="377">
        <v>1</v>
      </c>
      <c r="F16" s="378">
        <f>SUM(B16:E16)</f>
        <v>16285</v>
      </c>
      <c r="G16" s="379">
        <f>F16/$F$9</f>
        <v>0.014451380002520229</v>
      </c>
      <c r="H16" s="376">
        <v>8622</v>
      </c>
      <c r="I16" s="377">
        <v>8699</v>
      </c>
      <c r="J16" s="378"/>
      <c r="K16" s="377">
        <v>199</v>
      </c>
      <c r="L16" s="378">
        <f>SUM(H16:K16)</f>
        <v>17520</v>
      </c>
      <c r="M16" s="380">
        <f>IF(ISERROR(F16/L16-1),"         /0",(F16/L16-1))</f>
        <v>-0.07049086757990863</v>
      </c>
      <c r="N16" s="376">
        <v>38410</v>
      </c>
      <c r="O16" s="377">
        <v>39676</v>
      </c>
      <c r="P16" s="378">
        <v>14</v>
      </c>
      <c r="Q16" s="377">
        <v>1</v>
      </c>
      <c r="R16" s="378">
        <f>SUM(N16:Q16)</f>
        <v>78101</v>
      </c>
      <c r="S16" s="379">
        <f>R16/$R$9</f>
        <v>0.01352276739112104</v>
      </c>
      <c r="T16" s="376">
        <v>39985</v>
      </c>
      <c r="U16" s="377">
        <v>41267</v>
      </c>
      <c r="V16" s="378">
        <v>7</v>
      </c>
      <c r="W16" s="377">
        <v>300</v>
      </c>
      <c r="X16" s="378">
        <f>SUM(T16:W16)</f>
        <v>81559</v>
      </c>
      <c r="Y16" s="381">
        <f>IF(ISERROR(R16/X16-1),"         /0",(R16/X16-1))</f>
        <v>-0.04239875427604556</v>
      </c>
    </row>
    <row r="17" spans="1:25" ht="19.5" customHeight="1">
      <c r="A17" s="375" t="s">
        <v>307</v>
      </c>
      <c r="B17" s="376">
        <v>7542</v>
      </c>
      <c r="C17" s="377">
        <v>7927</v>
      </c>
      <c r="D17" s="378">
        <v>0</v>
      </c>
      <c r="E17" s="377">
        <v>0</v>
      </c>
      <c r="F17" s="378">
        <f>SUM(B17:E17)</f>
        <v>15469</v>
      </c>
      <c r="G17" s="379">
        <f>F17/$F$9</f>
        <v>0.013727258044764226</v>
      </c>
      <c r="H17" s="376">
        <v>7500</v>
      </c>
      <c r="I17" s="377">
        <v>7926</v>
      </c>
      <c r="J17" s="378"/>
      <c r="K17" s="377"/>
      <c r="L17" s="378">
        <f>SUM(H17:K17)</f>
        <v>15426</v>
      </c>
      <c r="M17" s="380">
        <f>IF(ISERROR(F17/L17-1),"         /0",(F17/L17-1))</f>
        <v>0.0027875016206404535</v>
      </c>
      <c r="N17" s="376">
        <v>35264</v>
      </c>
      <c r="O17" s="377">
        <v>39372</v>
      </c>
      <c r="P17" s="378">
        <v>0</v>
      </c>
      <c r="Q17" s="377"/>
      <c r="R17" s="378">
        <f>SUM(N17:Q17)</f>
        <v>74636</v>
      </c>
      <c r="S17" s="379">
        <f>R17/$R$9</f>
        <v>0.012922821308353413</v>
      </c>
      <c r="T17" s="376">
        <v>34913</v>
      </c>
      <c r="U17" s="377">
        <v>37283</v>
      </c>
      <c r="V17" s="378"/>
      <c r="W17" s="377">
        <v>0</v>
      </c>
      <c r="X17" s="378">
        <f>SUM(T17:W17)</f>
        <v>72196</v>
      </c>
      <c r="Y17" s="381">
        <f>IF(ISERROR(R17/X17-1),"         /0",(R17/X17-1))</f>
        <v>0.033796886254086056</v>
      </c>
    </row>
    <row r="18" spans="1:25" ht="19.5" customHeight="1">
      <c r="A18" s="375" t="s">
        <v>308</v>
      </c>
      <c r="B18" s="376">
        <v>5802</v>
      </c>
      <c r="C18" s="377">
        <v>5858</v>
      </c>
      <c r="D18" s="378">
        <v>0</v>
      </c>
      <c r="E18" s="377">
        <v>97</v>
      </c>
      <c r="F18" s="378">
        <f>SUM(B18:E18)</f>
        <v>11757</v>
      </c>
      <c r="G18" s="379">
        <f>F18/$F$9</f>
        <v>0.010433213060462408</v>
      </c>
      <c r="H18" s="376">
        <v>5182</v>
      </c>
      <c r="I18" s="377">
        <v>4439</v>
      </c>
      <c r="J18" s="378">
        <v>0</v>
      </c>
      <c r="K18" s="377">
        <v>2</v>
      </c>
      <c r="L18" s="378">
        <f>SUM(H18:K18)</f>
        <v>9623</v>
      </c>
      <c r="M18" s="380">
        <f>IF(ISERROR(F18/L18-1),"         /0",(F18/L18-1))</f>
        <v>0.221760365790294</v>
      </c>
      <c r="N18" s="376">
        <v>29141</v>
      </c>
      <c r="O18" s="377">
        <v>28682</v>
      </c>
      <c r="P18" s="378">
        <v>1</v>
      </c>
      <c r="Q18" s="377">
        <v>97</v>
      </c>
      <c r="R18" s="378">
        <f>SUM(N18:Q18)</f>
        <v>57921</v>
      </c>
      <c r="S18" s="379">
        <f>R18/$R$9</f>
        <v>0.010028709108220403</v>
      </c>
      <c r="T18" s="376">
        <v>28685</v>
      </c>
      <c r="U18" s="377">
        <v>22808</v>
      </c>
      <c r="V18" s="378">
        <v>0</v>
      </c>
      <c r="W18" s="377">
        <v>5</v>
      </c>
      <c r="X18" s="378">
        <f>SUM(T18:W18)</f>
        <v>51498</v>
      </c>
      <c r="Y18" s="381">
        <f>IF(ISERROR(R18/X18-1),"         /0",(R18/X18-1))</f>
        <v>0.12472329022486317</v>
      </c>
    </row>
    <row r="19" spans="1:25" ht="19.5" customHeight="1">
      <c r="A19" s="375" t="s">
        <v>309</v>
      </c>
      <c r="B19" s="376">
        <v>5179</v>
      </c>
      <c r="C19" s="377">
        <v>6346</v>
      </c>
      <c r="D19" s="378">
        <v>0</v>
      </c>
      <c r="E19" s="377">
        <v>0</v>
      </c>
      <c r="F19" s="378">
        <f>SUM(B19:E19)</f>
        <v>11525</v>
      </c>
      <c r="G19" s="379">
        <f>F19/$F$9</f>
        <v>0.010227335248943545</v>
      </c>
      <c r="H19" s="376">
        <v>4623</v>
      </c>
      <c r="I19" s="377">
        <v>5708</v>
      </c>
      <c r="J19" s="378"/>
      <c r="K19" s="377"/>
      <c r="L19" s="378">
        <f>SUM(H19:K19)</f>
        <v>10331</v>
      </c>
      <c r="M19" s="380">
        <f>IF(ISERROR(F19/L19-1),"         /0",(F19/L19-1))</f>
        <v>0.11557448456102981</v>
      </c>
      <c r="N19" s="376">
        <v>25807</v>
      </c>
      <c r="O19" s="377">
        <v>32151</v>
      </c>
      <c r="P19" s="378">
        <v>79</v>
      </c>
      <c r="Q19" s="377"/>
      <c r="R19" s="378">
        <f>SUM(N19:Q19)</f>
        <v>58037</v>
      </c>
      <c r="S19" s="379">
        <f>R19/$R$9</f>
        <v>0.010048793883285641</v>
      </c>
      <c r="T19" s="376">
        <v>24220</v>
      </c>
      <c r="U19" s="377">
        <v>30165</v>
      </c>
      <c r="V19" s="378">
        <v>68</v>
      </c>
      <c r="W19" s="377">
        <v>227</v>
      </c>
      <c r="X19" s="378">
        <f>SUM(T19:W19)</f>
        <v>54680</v>
      </c>
      <c r="Y19" s="381">
        <f>IF(ISERROR(R19/X19-1),"         /0",(R19/X19-1))</f>
        <v>0.06139356254572048</v>
      </c>
    </row>
    <row r="20" spans="1:25" ht="19.5" customHeight="1">
      <c r="A20" s="375" t="s">
        <v>310</v>
      </c>
      <c r="B20" s="376">
        <v>4473</v>
      </c>
      <c r="C20" s="377">
        <v>5305</v>
      </c>
      <c r="D20" s="378">
        <v>0</v>
      </c>
      <c r="E20" s="377">
        <v>0</v>
      </c>
      <c r="F20" s="378">
        <f aca="true" t="shared" si="0" ref="F20:F31">SUM(B20:E20)</f>
        <v>9778</v>
      </c>
      <c r="G20" s="379">
        <f aca="true" t="shared" si="1" ref="G20:G31">F20/$F$9</f>
        <v>0.008677039832032102</v>
      </c>
      <c r="H20" s="376">
        <v>3924</v>
      </c>
      <c r="I20" s="377">
        <v>4650</v>
      </c>
      <c r="J20" s="378"/>
      <c r="K20" s="377"/>
      <c r="L20" s="378">
        <f aca="true" t="shared" si="2" ref="L20:L31">SUM(H20:K20)</f>
        <v>8574</v>
      </c>
      <c r="M20" s="380">
        <f aca="true" t="shared" si="3" ref="M20:M31">IF(ISERROR(F20/L20-1),"         /0",(F20/L20-1))</f>
        <v>0.1404245393048753</v>
      </c>
      <c r="N20" s="376">
        <v>23282</v>
      </c>
      <c r="O20" s="377">
        <v>26153</v>
      </c>
      <c r="P20" s="378"/>
      <c r="Q20" s="377">
        <v>1</v>
      </c>
      <c r="R20" s="378">
        <f aca="true" t="shared" si="4" ref="R20:R31">SUM(N20:Q20)</f>
        <v>49436</v>
      </c>
      <c r="S20" s="379">
        <f aca="true" t="shared" si="5" ref="S20:S31">R20/$R$9</f>
        <v>0.008559577070043402</v>
      </c>
      <c r="T20" s="376">
        <v>25082</v>
      </c>
      <c r="U20" s="377">
        <v>29429</v>
      </c>
      <c r="V20" s="378">
        <v>1</v>
      </c>
      <c r="W20" s="377">
        <v>1</v>
      </c>
      <c r="X20" s="378">
        <f aca="true" t="shared" si="6" ref="X20:X31">SUM(T20:W20)</f>
        <v>54513</v>
      </c>
      <c r="Y20" s="381">
        <f aca="true" t="shared" si="7" ref="Y20:Y31">IF(ISERROR(R20/X20-1),"         /0",(R20/X20-1))</f>
        <v>-0.09313374791334172</v>
      </c>
    </row>
    <row r="21" spans="1:25" ht="19.5" customHeight="1">
      <c r="A21" s="375" t="s">
        <v>311</v>
      </c>
      <c r="B21" s="376">
        <v>3844</v>
      </c>
      <c r="C21" s="377">
        <v>5189</v>
      </c>
      <c r="D21" s="378">
        <v>0</v>
      </c>
      <c r="E21" s="377">
        <v>130</v>
      </c>
      <c r="F21" s="378">
        <f t="shared" si="0"/>
        <v>9163</v>
      </c>
      <c r="G21" s="379">
        <f t="shared" si="1"/>
        <v>0.008131286150635115</v>
      </c>
      <c r="H21" s="376">
        <v>4631</v>
      </c>
      <c r="I21" s="377">
        <v>4543</v>
      </c>
      <c r="J21" s="378">
        <v>169</v>
      </c>
      <c r="K21" s="377">
        <v>329</v>
      </c>
      <c r="L21" s="378">
        <f t="shared" si="2"/>
        <v>9672</v>
      </c>
      <c r="M21" s="380">
        <f t="shared" si="3"/>
        <v>-0.0526261373035567</v>
      </c>
      <c r="N21" s="376">
        <v>21841</v>
      </c>
      <c r="O21" s="377">
        <v>25762</v>
      </c>
      <c r="P21" s="378">
        <v>30</v>
      </c>
      <c r="Q21" s="377">
        <v>401</v>
      </c>
      <c r="R21" s="378">
        <f t="shared" si="4"/>
        <v>48034</v>
      </c>
      <c r="S21" s="379">
        <f t="shared" si="5"/>
        <v>0.00831682832313425</v>
      </c>
      <c r="T21" s="376">
        <v>23262</v>
      </c>
      <c r="U21" s="377">
        <v>23274</v>
      </c>
      <c r="V21" s="378">
        <v>191</v>
      </c>
      <c r="W21" s="377">
        <v>454</v>
      </c>
      <c r="X21" s="378">
        <f t="shared" si="6"/>
        <v>47181</v>
      </c>
      <c r="Y21" s="381">
        <f t="shared" si="7"/>
        <v>0.01807931158729148</v>
      </c>
    </row>
    <row r="22" spans="1:25" ht="19.5" customHeight="1">
      <c r="A22" s="375" t="s">
        <v>312</v>
      </c>
      <c r="B22" s="376">
        <v>3624</v>
      </c>
      <c r="C22" s="377">
        <v>4223</v>
      </c>
      <c r="D22" s="378">
        <v>0</v>
      </c>
      <c r="E22" s="377">
        <v>0</v>
      </c>
      <c r="F22" s="378">
        <f t="shared" si="0"/>
        <v>7847</v>
      </c>
      <c r="G22" s="379">
        <f t="shared" si="1"/>
        <v>0.006963462012881561</v>
      </c>
      <c r="H22" s="376">
        <v>3969</v>
      </c>
      <c r="I22" s="377">
        <v>5541</v>
      </c>
      <c r="J22" s="378"/>
      <c r="K22" s="377"/>
      <c r="L22" s="378">
        <f t="shared" si="2"/>
        <v>9510</v>
      </c>
      <c r="M22" s="380">
        <f t="shared" si="3"/>
        <v>-0.1748685594111462</v>
      </c>
      <c r="N22" s="376">
        <v>22423</v>
      </c>
      <c r="O22" s="377">
        <v>25078</v>
      </c>
      <c r="P22" s="378"/>
      <c r="Q22" s="377"/>
      <c r="R22" s="378">
        <f t="shared" si="4"/>
        <v>47501</v>
      </c>
      <c r="S22" s="379">
        <f t="shared" si="5"/>
        <v>0.008224542244601741</v>
      </c>
      <c r="T22" s="376">
        <v>20407</v>
      </c>
      <c r="U22" s="377">
        <v>26502</v>
      </c>
      <c r="V22" s="378"/>
      <c r="W22" s="377">
        <v>0</v>
      </c>
      <c r="X22" s="378">
        <f t="shared" si="6"/>
        <v>46909</v>
      </c>
      <c r="Y22" s="381">
        <f t="shared" si="7"/>
        <v>0.012620179496471984</v>
      </c>
    </row>
    <row r="23" spans="1:25" ht="19.5" customHeight="1">
      <c r="A23" s="375" t="s">
        <v>313</v>
      </c>
      <c r="B23" s="376">
        <v>4069</v>
      </c>
      <c r="C23" s="377">
        <v>3430</v>
      </c>
      <c r="D23" s="378">
        <v>0</v>
      </c>
      <c r="E23" s="377">
        <v>0</v>
      </c>
      <c r="F23" s="378">
        <f t="shared" si="0"/>
        <v>7499</v>
      </c>
      <c r="G23" s="379">
        <f t="shared" si="1"/>
        <v>0.0066546452956032665</v>
      </c>
      <c r="H23" s="376">
        <v>3921</v>
      </c>
      <c r="I23" s="377">
        <v>3619</v>
      </c>
      <c r="J23" s="378"/>
      <c r="K23" s="377">
        <v>3</v>
      </c>
      <c r="L23" s="378">
        <f t="shared" si="2"/>
        <v>7543</v>
      </c>
      <c r="M23" s="380">
        <f t="shared" si="3"/>
        <v>-0.005833222855627707</v>
      </c>
      <c r="N23" s="376">
        <v>18543</v>
      </c>
      <c r="O23" s="377">
        <v>15836</v>
      </c>
      <c r="P23" s="378">
        <v>4</v>
      </c>
      <c r="Q23" s="377">
        <v>71</v>
      </c>
      <c r="R23" s="378">
        <f t="shared" si="4"/>
        <v>34454</v>
      </c>
      <c r="S23" s="379">
        <f t="shared" si="5"/>
        <v>0.0059655244836005214</v>
      </c>
      <c r="T23" s="376">
        <v>16161</v>
      </c>
      <c r="U23" s="377">
        <v>14283</v>
      </c>
      <c r="V23" s="378">
        <v>13</v>
      </c>
      <c r="W23" s="377">
        <v>34</v>
      </c>
      <c r="X23" s="378">
        <f t="shared" si="6"/>
        <v>30491</v>
      </c>
      <c r="Y23" s="381">
        <f t="shared" si="7"/>
        <v>0.12997277885277625</v>
      </c>
    </row>
    <row r="24" spans="1:25" ht="19.5" customHeight="1">
      <c r="A24" s="375" t="s">
        <v>314</v>
      </c>
      <c r="B24" s="376">
        <v>4425</v>
      </c>
      <c r="C24" s="377">
        <v>2400</v>
      </c>
      <c r="D24" s="378">
        <v>0</v>
      </c>
      <c r="E24" s="377">
        <v>0</v>
      </c>
      <c r="F24" s="378">
        <f t="shared" si="0"/>
        <v>6825</v>
      </c>
      <c r="G24" s="379">
        <f t="shared" si="1"/>
        <v>0.006056534756966568</v>
      </c>
      <c r="H24" s="376">
        <v>2549</v>
      </c>
      <c r="I24" s="377">
        <v>2487</v>
      </c>
      <c r="J24" s="378"/>
      <c r="K24" s="377"/>
      <c r="L24" s="378">
        <f t="shared" si="2"/>
        <v>5036</v>
      </c>
      <c r="M24" s="380">
        <f t="shared" si="3"/>
        <v>0.3552422557585386</v>
      </c>
      <c r="N24" s="376">
        <v>18548</v>
      </c>
      <c r="O24" s="377">
        <v>14331</v>
      </c>
      <c r="P24" s="378"/>
      <c r="Q24" s="377">
        <v>0</v>
      </c>
      <c r="R24" s="378">
        <f t="shared" si="4"/>
        <v>32879</v>
      </c>
      <c r="S24" s="379">
        <f t="shared" si="5"/>
        <v>0.005692821718706146</v>
      </c>
      <c r="T24" s="376">
        <v>11146</v>
      </c>
      <c r="U24" s="377">
        <v>10707</v>
      </c>
      <c r="V24" s="378"/>
      <c r="W24" s="377"/>
      <c r="X24" s="378">
        <f t="shared" si="6"/>
        <v>21853</v>
      </c>
      <c r="Y24" s="381">
        <f t="shared" si="7"/>
        <v>0.5045531505971721</v>
      </c>
    </row>
    <row r="25" spans="1:25" ht="19.5" customHeight="1">
      <c r="A25" s="375" t="s">
        <v>315</v>
      </c>
      <c r="B25" s="376">
        <v>3402</v>
      </c>
      <c r="C25" s="377">
        <v>3335</v>
      </c>
      <c r="D25" s="378">
        <v>0</v>
      </c>
      <c r="E25" s="377">
        <v>0</v>
      </c>
      <c r="F25" s="378">
        <f t="shared" si="0"/>
        <v>6737</v>
      </c>
      <c r="G25" s="379">
        <f t="shared" si="1"/>
        <v>0.005978443173286999</v>
      </c>
      <c r="H25" s="376">
        <v>2710</v>
      </c>
      <c r="I25" s="377">
        <v>2825</v>
      </c>
      <c r="J25" s="378"/>
      <c r="K25" s="377"/>
      <c r="L25" s="378">
        <f t="shared" si="2"/>
        <v>5535</v>
      </c>
      <c r="M25" s="380">
        <f t="shared" si="3"/>
        <v>0.2171635049683831</v>
      </c>
      <c r="N25" s="376">
        <v>16540</v>
      </c>
      <c r="O25" s="377">
        <v>14369</v>
      </c>
      <c r="P25" s="378"/>
      <c r="Q25" s="377"/>
      <c r="R25" s="378">
        <f t="shared" si="4"/>
        <v>30909</v>
      </c>
      <c r="S25" s="379">
        <f t="shared" si="5"/>
        <v>0.005351726831822387</v>
      </c>
      <c r="T25" s="376">
        <v>14310</v>
      </c>
      <c r="U25" s="377">
        <v>12350</v>
      </c>
      <c r="V25" s="378"/>
      <c r="W25" s="377"/>
      <c r="X25" s="378">
        <f t="shared" si="6"/>
        <v>26660</v>
      </c>
      <c r="Y25" s="381">
        <f t="shared" si="7"/>
        <v>0.15937734433608397</v>
      </c>
    </row>
    <row r="26" spans="1:25" ht="19.5" customHeight="1">
      <c r="A26" s="375" t="s">
        <v>316</v>
      </c>
      <c r="B26" s="376">
        <v>3945</v>
      </c>
      <c r="C26" s="377">
        <v>2717</v>
      </c>
      <c r="D26" s="378">
        <v>0</v>
      </c>
      <c r="E26" s="377">
        <v>0</v>
      </c>
      <c r="F26" s="378">
        <f t="shared" si="0"/>
        <v>6662</v>
      </c>
      <c r="G26" s="379">
        <f t="shared" si="1"/>
        <v>0.005911887846287367</v>
      </c>
      <c r="H26" s="376">
        <v>3314</v>
      </c>
      <c r="I26" s="377">
        <v>2562</v>
      </c>
      <c r="J26" s="378"/>
      <c r="K26" s="377"/>
      <c r="L26" s="378">
        <f t="shared" si="2"/>
        <v>5876</v>
      </c>
      <c r="M26" s="380">
        <f t="shared" si="3"/>
        <v>0.1337644656228727</v>
      </c>
      <c r="N26" s="376">
        <v>18605</v>
      </c>
      <c r="O26" s="377">
        <v>14098</v>
      </c>
      <c r="P26" s="378"/>
      <c r="Q26" s="377"/>
      <c r="R26" s="378">
        <f t="shared" si="4"/>
        <v>32703</v>
      </c>
      <c r="S26" s="379">
        <f t="shared" si="5"/>
        <v>0.005662348266883028</v>
      </c>
      <c r="T26" s="376">
        <v>16478</v>
      </c>
      <c r="U26" s="377">
        <v>13549</v>
      </c>
      <c r="V26" s="378"/>
      <c r="W26" s="377"/>
      <c r="X26" s="378">
        <f t="shared" si="6"/>
        <v>30027</v>
      </c>
      <c r="Y26" s="381">
        <f t="shared" si="7"/>
        <v>0.0891197921870317</v>
      </c>
    </row>
    <row r="27" spans="1:25" ht="19.5" customHeight="1">
      <c r="A27" s="375" t="s">
        <v>317</v>
      </c>
      <c r="B27" s="376">
        <v>3371</v>
      </c>
      <c r="C27" s="377">
        <v>2772</v>
      </c>
      <c r="D27" s="378">
        <v>0</v>
      </c>
      <c r="E27" s="377">
        <v>0</v>
      </c>
      <c r="F27" s="378">
        <f t="shared" si="0"/>
        <v>6143</v>
      </c>
      <c r="G27" s="379">
        <f t="shared" si="1"/>
        <v>0.005451324983449909</v>
      </c>
      <c r="H27" s="376">
        <v>3110</v>
      </c>
      <c r="I27" s="377">
        <v>3873</v>
      </c>
      <c r="J27" s="378"/>
      <c r="K27" s="377">
        <v>0</v>
      </c>
      <c r="L27" s="378">
        <f t="shared" si="2"/>
        <v>6983</v>
      </c>
      <c r="M27" s="380">
        <f t="shared" si="3"/>
        <v>-0.12029213804954886</v>
      </c>
      <c r="N27" s="376">
        <v>16568</v>
      </c>
      <c r="O27" s="377">
        <v>13822</v>
      </c>
      <c r="P27" s="378"/>
      <c r="Q27" s="377">
        <v>0</v>
      </c>
      <c r="R27" s="378">
        <f t="shared" si="4"/>
        <v>30390</v>
      </c>
      <c r="S27" s="379">
        <f t="shared" si="5"/>
        <v>0.005261864777866716</v>
      </c>
      <c r="T27" s="376">
        <v>14559</v>
      </c>
      <c r="U27" s="377">
        <v>19246</v>
      </c>
      <c r="V27" s="378"/>
      <c r="W27" s="377">
        <v>0</v>
      </c>
      <c r="X27" s="378">
        <f t="shared" si="6"/>
        <v>33805</v>
      </c>
      <c r="Y27" s="381">
        <f t="shared" si="7"/>
        <v>-0.10102055908889218</v>
      </c>
    </row>
    <row r="28" spans="1:25" ht="19.5" customHeight="1">
      <c r="A28" s="375" t="s">
        <v>318</v>
      </c>
      <c r="B28" s="376">
        <v>2882</v>
      </c>
      <c r="C28" s="377">
        <v>2934</v>
      </c>
      <c r="D28" s="378">
        <v>0</v>
      </c>
      <c r="E28" s="377">
        <v>0</v>
      </c>
      <c r="F28" s="378">
        <f t="shared" si="0"/>
        <v>5816</v>
      </c>
      <c r="G28" s="379">
        <f t="shared" si="1"/>
        <v>0.00516114375773151</v>
      </c>
      <c r="H28" s="376">
        <v>235</v>
      </c>
      <c r="I28" s="377">
        <v>139</v>
      </c>
      <c r="J28" s="378"/>
      <c r="K28" s="377"/>
      <c r="L28" s="378">
        <f t="shared" si="2"/>
        <v>374</v>
      </c>
      <c r="M28" s="380">
        <f t="shared" si="3"/>
        <v>14.550802139037433</v>
      </c>
      <c r="N28" s="376">
        <v>12887</v>
      </c>
      <c r="O28" s="377">
        <v>11885</v>
      </c>
      <c r="P28" s="378"/>
      <c r="Q28" s="377"/>
      <c r="R28" s="378">
        <f t="shared" si="4"/>
        <v>24772</v>
      </c>
      <c r="S28" s="379">
        <f t="shared" si="5"/>
        <v>0.004289138344103794</v>
      </c>
      <c r="T28" s="376">
        <v>913</v>
      </c>
      <c r="U28" s="377">
        <v>518</v>
      </c>
      <c r="V28" s="378"/>
      <c r="W28" s="377">
        <v>1</v>
      </c>
      <c r="X28" s="378">
        <f t="shared" si="6"/>
        <v>1432</v>
      </c>
      <c r="Y28" s="381">
        <f t="shared" si="7"/>
        <v>16.298882681564248</v>
      </c>
    </row>
    <row r="29" spans="1:25" ht="19.5" customHeight="1">
      <c r="A29" s="375" t="s">
        <v>319</v>
      </c>
      <c r="B29" s="376">
        <v>2809</v>
      </c>
      <c r="C29" s="377">
        <v>2642</v>
      </c>
      <c r="D29" s="378">
        <v>0</v>
      </c>
      <c r="E29" s="377">
        <v>0</v>
      </c>
      <c r="F29" s="378">
        <f t="shared" si="0"/>
        <v>5451</v>
      </c>
      <c r="G29" s="379">
        <f t="shared" si="1"/>
        <v>0.004837241166333299</v>
      </c>
      <c r="H29" s="376">
        <v>2858</v>
      </c>
      <c r="I29" s="377">
        <v>748</v>
      </c>
      <c r="J29" s="378"/>
      <c r="K29" s="377"/>
      <c r="L29" s="378">
        <f t="shared" si="2"/>
        <v>3606</v>
      </c>
      <c r="M29" s="380">
        <f t="shared" si="3"/>
        <v>0.5116472545757071</v>
      </c>
      <c r="N29" s="376">
        <v>20236</v>
      </c>
      <c r="O29" s="377">
        <v>18711</v>
      </c>
      <c r="P29" s="378">
        <v>1</v>
      </c>
      <c r="Q29" s="377">
        <v>9</v>
      </c>
      <c r="R29" s="378">
        <f t="shared" si="4"/>
        <v>38957</v>
      </c>
      <c r="S29" s="379">
        <f t="shared" si="5"/>
        <v>0.006745194674279489</v>
      </c>
      <c r="T29" s="376">
        <v>16804</v>
      </c>
      <c r="U29" s="377">
        <v>13828</v>
      </c>
      <c r="V29" s="378">
        <v>2</v>
      </c>
      <c r="W29" s="377">
        <v>6</v>
      </c>
      <c r="X29" s="378">
        <f t="shared" si="6"/>
        <v>30640</v>
      </c>
      <c r="Y29" s="381">
        <f t="shared" si="7"/>
        <v>0.2714425587467364</v>
      </c>
    </row>
    <row r="30" spans="1:25" ht="19.5" customHeight="1">
      <c r="A30" s="375" t="s">
        <v>320</v>
      </c>
      <c r="B30" s="376">
        <v>2158</v>
      </c>
      <c r="C30" s="377">
        <v>2522</v>
      </c>
      <c r="D30" s="378">
        <v>0</v>
      </c>
      <c r="E30" s="377">
        <v>0</v>
      </c>
      <c r="F30" s="378">
        <f t="shared" si="0"/>
        <v>4680</v>
      </c>
      <c r="G30" s="379">
        <f t="shared" si="1"/>
        <v>0.0041530524047770755</v>
      </c>
      <c r="H30" s="376">
        <v>2178</v>
      </c>
      <c r="I30" s="377">
        <v>2054</v>
      </c>
      <c r="J30" s="378"/>
      <c r="K30" s="377"/>
      <c r="L30" s="378">
        <f t="shared" si="2"/>
        <v>4232</v>
      </c>
      <c r="M30" s="380">
        <f t="shared" si="3"/>
        <v>0.10586011342155</v>
      </c>
      <c r="N30" s="376">
        <v>10450</v>
      </c>
      <c r="O30" s="377">
        <v>12188</v>
      </c>
      <c r="P30" s="378">
        <v>89</v>
      </c>
      <c r="Q30" s="377">
        <v>0</v>
      </c>
      <c r="R30" s="378">
        <f t="shared" si="4"/>
        <v>22727</v>
      </c>
      <c r="S30" s="379">
        <f t="shared" si="5"/>
        <v>0.003935057611272684</v>
      </c>
      <c r="T30" s="376">
        <v>10358</v>
      </c>
      <c r="U30" s="377">
        <v>9584</v>
      </c>
      <c r="V30" s="378">
        <v>113</v>
      </c>
      <c r="W30" s="377">
        <v>42</v>
      </c>
      <c r="X30" s="378">
        <f t="shared" si="6"/>
        <v>20097</v>
      </c>
      <c r="Y30" s="381">
        <f t="shared" si="7"/>
        <v>0.1308653032790963</v>
      </c>
    </row>
    <row r="31" spans="1:25" ht="19.5" customHeight="1">
      <c r="A31" s="375" t="s">
        <v>321</v>
      </c>
      <c r="B31" s="376">
        <v>1731</v>
      </c>
      <c r="C31" s="377">
        <v>2102</v>
      </c>
      <c r="D31" s="378">
        <v>0</v>
      </c>
      <c r="E31" s="377">
        <v>0</v>
      </c>
      <c r="F31" s="378">
        <f t="shared" si="0"/>
        <v>3833</v>
      </c>
      <c r="G31" s="379">
        <f t="shared" si="1"/>
        <v>0.003401420911861224</v>
      </c>
      <c r="H31" s="376">
        <v>581</v>
      </c>
      <c r="I31" s="377">
        <v>1073</v>
      </c>
      <c r="J31" s="378"/>
      <c r="K31" s="377">
        <v>0</v>
      </c>
      <c r="L31" s="378">
        <f t="shared" si="2"/>
        <v>1654</v>
      </c>
      <c r="M31" s="380">
        <f t="shared" si="3"/>
        <v>1.3174123337363968</v>
      </c>
      <c r="N31" s="376">
        <v>7781</v>
      </c>
      <c r="O31" s="377">
        <v>8109</v>
      </c>
      <c r="P31" s="378"/>
      <c r="Q31" s="377">
        <v>1</v>
      </c>
      <c r="R31" s="378">
        <f t="shared" si="4"/>
        <v>15891</v>
      </c>
      <c r="S31" s="379">
        <f t="shared" si="5"/>
        <v>0.0027514410393247777</v>
      </c>
      <c r="T31" s="376">
        <v>2989</v>
      </c>
      <c r="U31" s="377">
        <v>4036</v>
      </c>
      <c r="V31" s="378"/>
      <c r="W31" s="377">
        <v>0</v>
      </c>
      <c r="X31" s="378">
        <f t="shared" si="6"/>
        <v>7025</v>
      </c>
      <c r="Y31" s="381">
        <f t="shared" si="7"/>
        <v>1.2620640569395016</v>
      </c>
    </row>
    <row r="32" spans="1:25" ht="19.5" customHeight="1">
      <c r="A32" s="375" t="s">
        <v>322</v>
      </c>
      <c r="B32" s="376">
        <v>1725</v>
      </c>
      <c r="C32" s="377">
        <v>1729</v>
      </c>
      <c r="D32" s="378">
        <v>3</v>
      </c>
      <c r="E32" s="377">
        <v>0</v>
      </c>
      <c r="F32" s="378">
        <f>SUM(B32:E32)</f>
        <v>3457</v>
      </c>
      <c r="G32" s="379">
        <f>F32/$F$9</f>
        <v>0.003067756872503066</v>
      </c>
      <c r="H32" s="376">
        <v>685</v>
      </c>
      <c r="I32" s="377">
        <v>701</v>
      </c>
      <c r="J32" s="378"/>
      <c r="K32" s="377">
        <v>1</v>
      </c>
      <c r="L32" s="378">
        <f>SUM(H32:K32)</f>
        <v>1387</v>
      </c>
      <c r="M32" s="380">
        <f>IF(ISERROR(F32/L32-1),"         /0",(F32/L32-1))</f>
        <v>1.4924297043979813</v>
      </c>
      <c r="N32" s="376">
        <v>9050</v>
      </c>
      <c r="O32" s="377">
        <v>8309</v>
      </c>
      <c r="P32" s="378">
        <v>22</v>
      </c>
      <c r="Q32" s="377">
        <v>3</v>
      </c>
      <c r="R32" s="378">
        <f>SUM(N32:Q32)</f>
        <v>17384</v>
      </c>
      <c r="S32" s="379">
        <f>R32/$R$9</f>
        <v>0.0030099459459833828</v>
      </c>
      <c r="T32" s="376">
        <v>2837</v>
      </c>
      <c r="U32" s="377">
        <v>2690</v>
      </c>
      <c r="V32" s="378">
        <v>9</v>
      </c>
      <c r="W32" s="377">
        <v>12</v>
      </c>
      <c r="X32" s="378">
        <f>SUM(T32:W32)</f>
        <v>5548</v>
      </c>
      <c r="Y32" s="381">
        <f>IF(ISERROR(R32/X32-1),"         /0",(R32/X32-1))</f>
        <v>2.133381398702235</v>
      </c>
    </row>
    <row r="33" spans="1:25" ht="19.5" customHeight="1">
      <c r="A33" s="375" t="s">
        <v>323</v>
      </c>
      <c r="B33" s="376">
        <v>1648</v>
      </c>
      <c r="C33" s="377">
        <v>1444</v>
      </c>
      <c r="D33" s="378">
        <v>0</v>
      </c>
      <c r="E33" s="377">
        <v>0</v>
      </c>
      <c r="F33" s="378">
        <f>SUM(B33:E33)</f>
        <v>3092</v>
      </c>
      <c r="G33" s="379">
        <f>F33/$F$9</f>
        <v>0.002743854281104854</v>
      </c>
      <c r="H33" s="376">
        <v>2167</v>
      </c>
      <c r="I33" s="377">
        <v>1881</v>
      </c>
      <c r="J33" s="378"/>
      <c r="K33" s="377">
        <v>5</v>
      </c>
      <c r="L33" s="378">
        <f>SUM(H33:K33)</f>
        <v>4053</v>
      </c>
      <c r="M33" s="380">
        <f>IF(ISERROR(F33/L33-1),"         /0",(F33/L33-1))</f>
        <v>-0.23710831482852213</v>
      </c>
      <c r="N33" s="376">
        <v>8891</v>
      </c>
      <c r="O33" s="377">
        <v>7618</v>
      </c>
      <c r="P33" s="378">
        <v>2</v>
      </c>
      <c r="Q33" s="377">
        <v>56</v>
      </c>
      <c r="R33" s="378">
        <f>SUM(N33:Q33)</f>
        <v>16567</v>
      </c>
      <c r="S33" s="379">
        <f>R33/$R$9</f>
        <v>0.00286848679746357</v>
      </c>
      <c r="T33" s="376">
        <v>8716</v>
      </c>
      <c r="U33" s="377">
        <v>7849</v>
      </c>
      <c r="V33" s="378">
        <v>8</v>
      </c>
      <c r="W33" s="377">
        <v>44</v>
      </c>
      <c r="X33" s="378">
        <f>SUM(T33:W33)</f>
        <v>16617</v>
      </c>
      <c r="Y33" s="381">
        <f>IF(ISERROR(R33/X33-1),"         /0",(R33/X33-1))</f>
        <v>-0.0030089667208280657</v>
      </c>
    </row>
    <row r="34" spans="1:25" ht="19.5" customHeight="1">
      <c r="A34" s="375" t="s">
        <v>324</v>
      </c>
      <c r="B34" s="376">
        <v>1360</v>
      </c>
      <c r="C34" s="377">
        <v>1697</v>
      </c>
      <c r="D34" s="378">
        <v>0</v>
      </c>
      <c r="E34" s="377">
        <v>0</v>
      </c>
      <c r="F34" s="378">
        <f>SUM(B34:E34)</f>
        <v>3057</v>
      </c>
      <c r="G34" s="379">
        <f>F34/$F$9</f>
        <v>0.0027127951285050252</v>
      </c>
      <c r="H34" s="376">
        <v>1242</v>
      </c>
      <c r="I34" s="377">
        <v>1784</v>
      </c>
      <c r="J34" s="378">
        <v>0</v>
      </c>
      <c r="K34" s="377"/>
      <c r="L34" s="378">
        <f>SUM(H34:K34)</f>
        <v>3026</v>
      </c>
      <c r="M34" s="380">
        <f>IF(ISERROR(F34/L34-1),"         /0",(F34/L34-1))</f>
        <v>0.010244547257105108</v>
      </c>
      <c r="N34" s="376">
        <v>7581</v>
      </c>
      <c r="O34" s="377">
        <v>8477</v>
      </c>
      <c r="P34" s="378">
        <v>3</v>
      </c>
      <c r="Q34" s="377">
        <v>0</v>
      </c>
      <c r="R34" s="378">
        <f>SUM(N34:Q34)</f>
        <v>16061</v>
      </c>
      <c r="S34" s="379">
        <f>R34/$R$9</f>
        <v>0.002780875623472107</v>
      </c>
      <c r="T34" s="376">
        <v>7106</v>
      </c>
      <c r="U34" s="377">
        <v>8486</v>
      </c>
      <c r="V34" s="378">
        <v>0</v>
      </c>
      <c r="W34" s="377">
        <v>0</v>
      </c>
      <c r="X34" s="378">
        <f>SUM(T34:W34)</f>
        <v>15592</v>
      </c>
      <c r="Y34" s="381">
        <f>IF(ISERROR(R34/X34-1),"         /0",(R34/X34-1))</f>
        <v>0.030079527963057906</v>
      </c>
    </row>
    <row r="35" spans="1:25" ht="19.5" customHeight="1">
      <c r="A35" s="375" t="s">
        <v>325</v>
      </c>
      <c r="B35" s="376">
        <v>1360</v>
      </c>
      <c r="C35" s="377">
        <v>1079</v>
      </c>
      <c r="D35" s="378">
        <v>7</v>
      </c>
      <c r="E35" s="377">
        <v>0</v>
      </c>
      <c r="F35" s="378">
        <f>SUM(B35:E35)</f>
        <v>2446</v>
      </c>
      <c r="G35" s="379">
        <f>F35/$F$9</f>
        <v>0.0021705910645480183</v>
      </c>
      <c r="H35" s="376">
        <v>1202</v>
      </c>
      <c r="I35" s="377">
        <v>971</v>
      </c>
      <c r="J35" s="378"/>
      <c r="K35" s="377">
        <v>5</v>
      </c>
      <c r="L35" s="378">
        <f>SUM(H35:K35)</f>
        <v>2178</v>
      </c>
      <c r="M35" s="380">
        <f>IF(ISERROR(F35/L35-1),"         /0",(F35/L35-1))</f>
        <v>0.12304866850321394</v>
      </c>
      <c r="N35" s="376">
        <v>7398</v>
      </c>
      <c r="O35" s="377">
        <v>5556</v>
      </c>
      <c r="P35" s="378">
        <v>11</v>
      </c>
      <c r="Q35" s="377">
        <v>20</v>
      </c>
      <c r="R35" s="378">
        <f>SUM(N35:Q35)</f>
        <v>12985</v>
      </c>
      <c r="S35" s="379">
        <f>R35/$R$9</f>
        <v>0.0022482827950180756</v>
      </c>
      <c r="T35" s="376">
        <v>4699</v>
      </c>
      <c r="U35" s="377">
        <v>4429</v>
      </c>
      <c r="V35" s="378">
        <v>15</v>
      </c>
      <c r="W35" s="377">
        <v>38</v>
      </c>
      <c r="X35" s="378">
        <f>SUM(T35:W35)</f>
        <v>9181</v>
      </c>
      <c r="Y35" s="381">
        <f>IF(ISERROR(R35/X35-1),"         /0",(R35/X35-1))</f>
        <v>0.41433395055004896</v>
      </c>
    </row>
    <row r="36" spans="1:25" ht="19.5" customHeight="1">
      <c r="A36" s="375" t="s">
        <v>326</v>
      </c>
      <c r="B36" s="376">
        <v>961</v>
      </c>
      <c r="C36" s="377">
        <v>999</v>
      </c>
      <c r="D36" s="378">
        <v>0</v>
      </c>
      <c r="E36" s="377">
        <v>0</v>
      </c>
      <c r="F36" s="378">
        <f>SUM(B36:E36)</f>
        <v>1960</v>
      </c>
      <c r="G36" s="379">
        <f>F36/$F$9</f>
        <v>0.001739312545590399</v>
      </c>
      <c r="H36" s="376">
        <v>1078</v>
      </c>
      <c r="I36" s="377">
        <v>862</v>
      </c>
      <c r="J36" s="378"/>
      <c r="K36" s="377"/>
      <c r="L36" s="378">
        <f>SUM(H36:K36)</f>
        <v>1940</v>
      </c>
      <c r="M36" s="380">
        <f>IF(ISERROR(F36/L36-1),"         /0",(F36/L36-1))</f>
        <v>0.010309278350515427</v>
      </c>
      <c r="N36" s="376">
        <v>7403</v>
      </c>
      <c r="O36" s="377">
        <v>6836</v>
      </c>
      <c r="P36" s="378">
        <v>10</v>
      </c>
      <c r="Q36" s="377">
        <v>0</v>
      </c>
      <c r="R36" s="378">
        <f>SUM(N36:Q36)</f>
        <v>14249</v>
      </c>
      <c r="S36" s="379">
        <f>R36/$R$9</f>
        <v>0.0024671375853841013</v>
      </c>
      <c r="T36" s="376">
        <v>4200</v>
      </c>
      <c r="U36" s="377">
        <v>2112</v>
      </c>
      <c r="V36" s="378"/>
      <c r="W36" s="377"/>
      <c r="X36" s="378">
        <f>SUM(T36:W36)</f>
        <v>6312</v>
      </c>
      <c r="Y36" s="381">
        <f>IF(ISERROR(R36/X36-1),"         /0",(R36/X36-1))</f>
        <v>1.257446134347275</v>
      </c>
    </row>
    <row r="37" spans="1:25" ht="19.5" customHeight="1">
      <c r="A37" s="375" t="s">
        <v>327</v>
      </c>
      <c r="B37" s="376">
        <v>1007</v>
      </c>
      <c r="C37" s="377">
        <v>883</v>
      </c>
      <c r="D37" s="378">
        <v>0</v>
      </c>
      <c r="E37" s="377">
        <v>0</v>
      </c>
      <c r="F37" s="378">
        <f>SUM(B37:E37)</f>
        <v>1890</v>
      </c>
      <c r="G37" s="379">
        <f>F37/$F$9</f>
        <v>0.001677194240390742</v>
      </c>
      <c r="H37" s="376">
        <v>1125</v>
      </c>
      <c r="I37" s="377">
        <v>1073</v>
      </c>
      <c r="J37" s="378"/>
      <c r="K37" s="377"/>
      <c r="L37" s="378">
        <f>SUM(H37:K37)</f>
        <v>2198</v>
      </c>
      <c r="M37" s="380">
        <f>IF(ISERROR(F37/L37-1),"         /0",(F37/L37-1))</f>
        <v>-0.14012738853503182</v>
      </c>
      <c r="N37" s="376">
        <v>4362</v>
      </c>
      <c r="O37" s="377">
        <v>4273</v>
      </c>
      <c r="P37" s="378"/>
      <c r="Q37" s="377"/>
      <c r="R37" s="378">
        <f>SUM(N37:Q37)</f>
        <v>8635</v>
      </c>
      <c r="S37" s="379">
        <f>R37/$R$9</f>
        <v>0.0014951037300717043</v>
      </c>
      <c r="T37" s="376">
        <v>4243</v>
      </c>
      <c r="U37" s="377">
        <v>3992</v>
      </c>
      <c r="V37" s="378"/>
      <c r="W37" s="377">
        <v>0</v>
      </c>
      <c r="X37" s="378">
        <f>SUM(T37:W37)</f>
        <v>8235</v>
      </c>
      <c r="Y37" s="381">
        <f>IF(ISERROR(R37/X37-1),"         /0",(R37/X37-1))</f>
        <v>0.04857316332726169</v>
      </c>
    </row>
    <row r="38" spans="1:25" ht="19.5" customHeight="1">
      <c r="A38" s="375" t="s">
        <v>328</v>
      </c>
      <c r="B38" s="376">
        <v>962</v>
      </c>
      <c r="C38" s="377">
        <v>791</v>
      </c>
      <c r="D38" s="378">
        <v>0</v>
      </c>
      <c r="E38" s="377">
        <v>0</v>
      </c>
      <c r="F38" s="378">
        <f>SUM(B38:E38)</f>
        <v>1753</v>
      </c>
      <c r="G38" s="379">
        <f>F38/$F$9</f>
        <v>0.001555619843071413</v>
      </c>
      <c r="H38" s="376">
        <v>310</v>
      </c>
      <c r="I38" s="377">
        <v>279</v>
      </c>
      <c r="J38" s="378"/>
      <c r="K38" s="377"/>
      <c r="L38" s="378">
        <f>SUM(H38:K38)</f>
        <v>589</v>
      </c>
      <c r="M38" s="380">
        <f>IF(ISERROR(F38/L38-1),"         /0",(F38/L38-1))</f>
        <v>1.9762308998302207</v>
      </c>
      <c r="N38" s="376">
        <v>5021</v>
      </c>
      <c r="O38" s="377">
        <v>4045</v>
      </c>
      <c r="P38" s="378">
        <v>2</v>
      </c>
      <c r="Q38" s="377">
        <v>5</v>
      </c>
      <c r="R38" s="378">
        <f>SUM(N38:Q38)</f>
        <v>9073</v>
      </c>
      <c r="S38" s="379">
        <f>R38/$R$9</f>
        <v>0.0015709410704042356</v>
      </c>
      <c r="T38" s="376">
        <v>1461</v>
      </c>
      <c r="U38" s="377">
        <v>1186</v>
      </c>
      <c r="V38" s="378">
        <v>1</v>
      </c>
      <c r="W38" s="377">
        <v>2</v>
      </c>
      <c r="X38" s="378">
        <f>SUM(T38:W38)</f>
        <v>2650</v>
      </c>
      <c r="Y38" s="381">
        <f>IF(ISERROR(R38/X38-1),"         /0",(R38/X38-1))</f>
        <v>2.4237735849056605</v>
      </c>
    </row>
    <row r="39" spans="1:25" ht="19.5" customHeight="1">
      <c r="A39" s="375" t="s">
        <v>329</v>
      </c>
      <c r="B39" s="376">
        <v>813</v>
      </c>
      <c r="C39" s="377">
        <v>580</v>
      </c>
      <c r="D39" s="378">
        <v>0</v>
      </c>
      <c r="E39" s="377">
        <v>0</v>
      </c>
      <c r="F39" s="378">
        <f>SUM(B39:E39)</f>
        <v>1393</v>
      </c>
      <c r="G39" s="379">
        <f>F39/$F$9</f>
        <v>0.0012361542734731763</v>
      </c>
      <c r="H39" s="376">
        <v>1350</v>
      </c>
      <c r="I39" s="377">
        <v>1309</v>
      </c>
      <c r="J39" s="378"/>
      <c r="K39" s="377"/>
      <c r="L39" s="378">
        <f>SUM(H39:K39)</f>
        <v>2659</v>
      </c>
      <c r="M39" s="380">
        <f>IF(ISERROR(F39/L39-1),"         /0",(F39/L39-1))</f>
        <v>-0.4761188416698007</v>
      </c>
      <c r="N39" s="376">
        <v>6686</v>
      </c>
      <c r="O39" s="377">
        <v>6730</v>
      </c>
      <c r="P39" s="378">
        <v>10</v>
      </c>
      <c r="Q39" s="377">
        <v>0</v>
      </c>
      <c r="R39" s="378">
        <f>SUM(N39:Q39)</f>
        <v>13426</v>
      </c>
      <c r="S39" s="379">
        <f>R39/$R$9</f>
        <v>0.0023246395691885005</v>
      </c>
      <c r="T39" s="376">
        <v>5512</v>
      </c>
      <c r="U39" s="377">
        <v>5928</v>
      </c>
      <c r="V39" s="378">
        <v>36</v>
      </c>
      <c r="W39" s="377">
        <v>0</v>
      </c>
      <c r="X39" s="378">
        <f>SUM(T39:W39)</f>
        <v>11476</v>
      </c>
      <c r="Y39" s="381">
        <f>IF(ISERROR(R39/X39-1),"         /0",(R39/X39-1))</f>
        <v>0.16991983269431854</v>
      </c>
    </row>
    <row r="40" spans="1:25" ht="19.5" customHeight="1">
      <c r="A40" s="375" t="s">
        <v>330</v>
      </c>
      <c r="B40" s="376">
        <v>603</v>
      </c>
      <c r="C40" s="377">
        <v>780</v>
      </c>
      <c r="D40" s="378">
        <v>0</v>
      </c>
      <c r="E40" s="377">
        <v>0</v>
      </c>
      <c r="F40" s="378">
        <f>SUM(B40:E40)</f>
        <v>1383</v>
      </c>
      <c r="G40" s="379">
        <f>F40/$F$9</f>
        <v>0.0012272802298732254</v>
      </c>
      <c r="H40" s="376">
        <v>527</v>
      </c>
      <c r="I40" s="377">
        <v>617</v>
      </c>
      <c r="J40" s="378"/>
      <c r="K40" s="377"/>
      <c r="L40" s="378">
        <f>SUM(H40:K40)</f>
        <v>1144</v>
      </c>
      <c r="M40" s="380">
        <f>IF(ISERROR(F40/L40-1),"         /0",(F40/L40-1))</f>
        <v>0.20891608391608396</v>
      </c>
      <c r="N40" s="376">
        <v>2889</v>
      </c>
      <c r="O40" s="377">
        <v>3217</v>
      </c>
      <c r="P40" s="378"/>
      <c r="Q40" s="377"/>
      <c r="R40" s="378">
        <f>SUM(N40:Q40)</f>
        <v>6106</v>
      </c>
      <c r="S40" s="379">
        <f>R40/$R$9</f>
        <v>0.001057221004727021</v>
      </c>
      <c r="T40" s="376">
        <v>2431</v>
      </c>
      <c r="U40" s="377">
        <v>2278</v>
      </c>
      <c r="V40" s="378"/>
      <c r="W40" s="377"/>
      <c r="X40" s="378">
        <f>SUM(T40:W40)</f>
        <v>4709</v>
      </c>
      <c r="Y40" s="381">
        <f>IF(ISERROR(R40/X40-1),"         /0",(R40/X40-1))</f>
        <v>0.2966659588022935</v>
      </c>
    </row>
    <row r="41" spans="1:25" ht="19.5" customHeight="1">
      <c r="A41" s="375" t="s">
        <v>331</v>
      </c>
      <c r="B41" s="376">
        <v>656</v>
      </c>
      <c r="C41" s="377">
        <v>605</v>
      </c>
      <c r="D41" s="378">
        <v>0</v>
      </c>
      <c r="E41" s="377">
        <v>0</v>
      </c>
      <c r="F41" s="378">
        <f>SUM(B41:E41)</f>
        <v>1261</v>
      </c>
      <c r="G41" s="379">
        <f>F41/$F$9</f>
        <v>0.001119016897953823</v>
      </c>
      <c r="H41" s="376">
        <v>1335</v>
      </c>
      <c r="I41" s="377">
        <v>942</v>
      </c>
      <c r="J41" s="378"/>
      <c r="K41" s="377"/>
      <c r="L41" s="378">
        <f>SUM(H41:K41)</f>
        <v>2277</v>
      </c>
      <c r="M41" s="380">
        <f>IF(ISERROR(F41/L41-1),"         /0",(F41/L41-1))</f>
        <v>-0.4462011418533157</v>
      </c>
      <c r="N41" s="376">
        <v>5700</v>
      </c>
      <c r="O41" s="377">
        <v>4986</v>
      </c>
      <c r="P41" s="378"/>
      <c r="Q41" s="377"/>
      <c r="R41" s="378">
        <f>SUM(N41:Q41)</f>
        <v>10686</v>
      </c>
      <c r="S41" s="379">
        <f>R41/$R$9</f>
        <v>0.0018502233305786025</v>
      </c>
      <c r="T41" s="376">
        <v>6605</v>
      </c>
      <c r="U41" s="377">
        <v>4853</v>
      </c>
      <c r="V41" s="378"/>
      <c r="W41" s="377"/>
      <c r="X41" s="378">
        <f>SUM(T41:W41)</f>
        <v>11458</v>
      </c>
      <c r="Y41" s="381">
        <f>IF(ISERROR(R41/X41-1),"         /0",(R41/X41-1))</f>
        <v>-0.06737650549834173</v>
      </c>
    </row>
    <row r="42" spans="1:25" ht="19.5" customHeight="1">
      <c r="A42" s="375" t="s">
        <v>332</v>
      </c>
      <c r="B42" s="376">
        <v>828</v>
      </c>
      <c r="C42" s="377">
        <v>310</v>
      </c>
      <c r="D42" s="378">
        <v>0</v>
      </c>
      <c r="E42" s="377">
        <v>0</v>
      </c>
      <c r="F42" s="378">
        <f>SUM(B42:E42)</f>
        <v>1138</v>
      </c>
      <c r="G42" s="379">
        <f>F42/$F$9</f>
        <v>0.0010098661616744255</v>
      </c>
      <c r="H42" s="376">
        <v>440</v>
      </c>
      <c r="I42" s="377">
        <v>232</v>
      </c>
      <c r="J42" s="378"/>
      <c r="K42" s="377"/>
      <c r="L42" s="378">
        <f>SUM(H42:K42)</f>
        <v>672</v>
      </c>
      <c r="M42" s="380">
        <f>IF(ISERROR(F42/L42-1),"         /0",(F42/L42-1))</f>
        <v>0.6934523809523809</v>
      </c>
      <c r="N42" s="376">
        <v>3180</v>
      </c>
      <c r="O42" s="377">
        <v>1668</v>
      </c>
      <c r="P42" s="378"/>
      <c r="Q42" s="377"/>
      <c r="R42" s="378">
        <f>SUM(N42:Q42)</f>
        <v>4848</v>
      </c>
      <c r="S42" s="379">
        <f>R42/$R$9</f>
        <v>0.0008394050820367832</v>
      </c>
      <c r="T42" s="376">
        <v>3136</v>
      </c>
      <c r="U42" s="377">
        <v>1222</v>
      </c>
      <c r="V42" s="378"/>
      <c r="W42" s="377"/>
      <c r="X42" s="378">
        <f>SUM(T42:W42)</f>
        <v>4358</v>
      </c>
      <c r="Y42" s="381">
        <f>IF(ISERROR(R42/X42-1),"         /0",(R42/X42-1))</f>
        <v>0.11243689765947673</v>
      </c>
    </row>
    <row r="43" spans="1:25" ht="19.5" customHeight="1">
      <c r="A43" s="375" t="s">
        <v>333</v>
      </c>
      <c r="B43" s="376">
        <v>469</v>
      </c>
      <c r="C43" s="377">
        <v>436</v>
      </c>
      <c r="D43" s="378">
        <v>0</v>
      </c>
      <c r="E43" s="377">
        <v>0</v>
      </c>
      <c r="F43" s="378">
        <f>SUM(B43:E43)</f>
        <v>905</v>
      </c>
      <c r="G43" s="379">
        <f>F43/$F$9</f>
        <v>0.0008031009457955669</v>
      </c>
      <c r="H43" s="376">
        <v>468</v>
      </c>
      <c r="I43" s="377">
        <v>401</v>
      </c>
      <c r="J43" s="378"/>
      <c r="K43" s="377"/>
      <c r="L43" s="378">
        <f>SUM(H43:K43)</f>
        <v>869</v>
      </c>
      <c r="M43" s="380">
        <f>IF(ISERROR(F43/L43-1),"         /0",(F43/L43-1))</f>
        <v>0.04142692750287691</v>
      </c>
      <c r="N43" s="376">
        <v>2067</v>
      </c>
      <c r="O43" s="377">
        <v>1916</v>
      </c>
      <c r="P43" s="378"/>
      <c r="Q43" s="377"/>
      <c r="R43" s="378">
        <f>SUM(N43:Q43)</f>
        <v>3983</v>
      </c>
      <c r="S43" s="379">
        <f>R43/$R$9</f>
        <v>0.0006896349921106657</v>
      </c>
      <c r="T43" s="376">
        <v>2547</v>
      </c>
      <c r="U43" s="377">
        <v>1343</v>
      </c>
      <c r="V43" s="378"/>
      <c r="W43" s="377"/>
      <c r="X43" s="378">
        <f>SUM(T43:W43)</f>
        <v>3890</v>
      </c>
      <c r="Y43" s="381">
        <f>IF(ISERROR(R43/X43-1),"         /0",(R43/X43-1))</f>
        <v>0.023907455012853518</v>
      </c>
    </row>
    <row r="44" spans="1:25" ht="19.5" customHeight="1">
      <c r="A44" s="375" t="s">
        <v>334</v>
      </c>
      <c r="B44" s="376">
        <v>330</v>
      </c>
      <c r="C44" s="377">
        <v>311</v>
      </c>
      <c r="D44" s="378">
        <v>0</v>
      </c>
      <c r="E44" s="377">
        <v>0</v>
      </c>
      <c r="F44" s="378">
        <f>SUM(B44:E44)</f>
        <v>641</v>
      </c>
      <c r="G44" s="379">
        <f>F44/$F$9</f>
        <v>0.0005688261947568601</v>
      </c>
      <c r="H44" s="376">
        <v>233</v>
      </c>
      <c r="I44" s="377">
        <v>280</v>
      </c>
      <c r="J44" s="378"/>
      <c r="K44" s="377"/>
      <c r="L44" s="378">
        <f>SUM(H44:K44)</f>
        <v>513</v>
      </c>
      <c r="M44" s="380">
        <f>IF(ISERROR(F44/L44-1),"         /0",(F44/L44-1))</f>
        <v>0.24951267056530213</v>
      </c>
      <c r="N44" s="376">
        <v>1984</v>
      </c>
      <c r="O44" s="377">
        <v>1827</v>
      </c>
      <c r="P44" s="378"/>
      <c r="Q44" s="377">
        <v>4</v>
      </c>
      <c r="R44" s="378">
        <f>SUM(N44:Q44)</f>
        <v>3815</v>
      </c>
      <c r="S44" s="379">
        <f>R44/$R$9</f>
        <v>0.000660546697188599</v>
      </c>
      <c r="T44" s="376">
        <v>762</v>
      </c>
      <c r="U44" s="377">
        <v>1145</v>
      </c>
      <c r="V44" s="378">
        <v>0</v>
      </c>
      <c r="W44" s="377">
        <v>6</v>
      </c>
      <c r="X44" s="378">
        <f>SUM(T44:W44)</f>
        <v>1913</v>
      </c>
      <c r="Y44" s="381">
        <f>IF(ISERROR(R44/X44-1),"         /0",(R44/X44-1))</f>
        <v>0.9942498693152118</v>
      </c>
    </row>
    <row r="45" spans="1:25" ht="19.5" customHeight="1" thickBot="1">
      <c r="A45" s="375" t="s">
        <v>286</v>
      </c>
      <c r="B45" s="376">
        <v>27438</v>
      </c>
      <c r="C45" s="377">
        <v>26033</v>
      </c>
      <c r="D45" s="378">
        <v>54</v>
      </c>
      <c r="E45" s="377">
        <v>72</v>
      </c>
      <c r="F45" s="378">
        <f>SUM(B45:E45)</f>
        <v>53597</v>
      </c>
      <c r="G45" s="379">
        <f>F45/$F$9</f>
        <v>0.047562211482657456</v>
      </c>
      <c r="H45" s="376">
        <v>25928</v>
      </c>
      <c r="I45" s="377">
        <v>22931</v>
      </c>
      <c r="J45" s="378">
        <v>52</v>
      </c>
      <c r="K45" s="377">
        <v>137</v>
      </c>
      <c r="L45" s="378">
        <f>SUM(H45:K45)</f>
        <v>49048</v>
      </c>
      <c r="M45" s="380">
        <f>IF(ISERROR(F45/L45-1),"         /0",(F45/L45-1))</f>
        <v>0.09274588158538566</v>
      </c>
      <c r="N45" s="376">
        <v>160027</v>
      </c>
      <c r="O45" s="377">
        <v>141105</v>
      </c>
      <c r="P45" s="378">
        <v>1967</v>
      </c>
      <c r="Q45" s="377">
        <v>1753</v>
      </c>
      <c r="R45" s="378">
        <f>SUM(N45:Q45)</f>
        <v>304852</v>
      </c>
      <c r="S45" s="379">
        <f>R45/$R$9</f>
        <v>0.05278348144989221</v>
      </c>
      <c r="T45" s="376">
        <v>123433</v>
      </c>
      <c r="U45" s="377">
        <v>102772</v>
      </c>
      <c r="V45" s="378">
        <v>253</v>
      </c>
      <c r="W45" s="377">
        <v>771</v>
      </c>
      <c r="X45" s="378">
        <f>SUM(T45:W45)</f>
        <v>227229</v>
      </c>
      <c r="Y45" s="381">
        <f>IF(ISERROR(R45/X45-1),"         /0",(R45/X45-1))</f>
        <v>0.3416069251724032</v>
      </c>
    </row>
    <row r="46" spans="1:25" s="428" customFormat="1" ht="19.5" customHeight="1">
      <c r="A46" s="421" t="s">
        <v>52</v>
      </c>
      <c r="B46" s="422">
        <f>SUM(B47:B73)</f>
        <v>142064</v>
      </c>
      <c r="C46" s="423">
        <f>SUM(C47:C73)</f>
        <v>140911</v>
      </c>
      <c r="D46" s="424">
        <f>SUM(D47:D73)</f>
        <v>1202</v>
      </c>
      <c r="E46" s="423">
        <f>SUM(E47:E73)</f>
        <v>2106</v>
      </c>
      <c r="F46" s="424">
        <f>SUM(B46:E46)</f>
        <v>286283</v>
      </c>
      <c r="G46" s="425">
        <f>F46/$F$9</f>
        <v>0.25404878239247763</v>
      </c>
      <c r="H46" s="422">
        <f>SUM(H47:H73)</f>
        <v>138109</v>
      </c>
      <c r="I46" s="423">
        <f>SUM(I47:I73)</f>
        <v>137009</v>
      </c>
      <c r="J46" s="424">
        <f>SUM(J47:J73)</f>
        <v>2486</v>
      </c>
      <c r="K46" s="423">
        <f>SUM(K47:K73)</f>
        <v>2816</v>
      </c>
      <c r="L46" s="424">
        <f>SUM(H46:K46)</f>
        <v>280420</v>
      </c>
      <c r="M46" s="426">
        <f>IF(ISERROR(F46/L46-1),"         /0",(F46/L46-1))</f>
        <v>0.020907923828543007</v>
      </c>
      <c r="N46" s="422">
        <f>SUM(N47:N73)</f>
        <v>748188</v>
      </c>
      <c r="O46" s="423">
        <f>SUM(O47:O73)</f>
        <v>738510</v>
      </c>
      <c r="P46" s="424">
        <f>SUM(P47:P73)</f>
        <v>8069</v>
      </c>
      <c r="Q46" s="423">
        <f>SUM(Q47:Q73)</f>
        <v>9433</v>
      </c>
      <c r="R46" s="424">
        <f>SUM(N46:Q46)</f>
        <v>1504200</v>
      </c>
      <c r="S46" s="425">
        <f>R46/$R$9</f>
        <v>0.2604441263200762</v>
      </c>
      <c r="T46" s="422">
        <f>SUM(T47:T73)</f>
        <v>715216</v>
      </c>
      <c r="U46" s="423">
        <f>SUM(U47:U73)</f>
        <v>708175</v>
      </c>
      <c r="V46" s="424">
        <f>SUM(V47:V73)</f>
        <v>17111</v>
      </c>
      <c r="W46" s="423">
        <f>SUM(W47:W73)</f>
        <v>18029</v>
      </c>
      <c r="X46" s="424">
        <f>SUM(T46:W46)</f>
        <v>1458531</v>
      </c>
      <c r="Y46" s="427">
        <f>IF(ISERROR(R46/X46-1),"         /0",(R46/X46-1))</f>
        <v>0.03131164164491529</v>
      </c>
    </row>
    <row r="47" spans="1:25" ht="19.5" customHeight="1">
      <c r="A47" s="368" t="s">
        <v>335</v>
      </c>
      <c r="B47" s="369">
        <v>25374</v>
      </c>
      <c r="C47" s="370">
        <v>24164</v>
      </c>
      <c r="D47" s="371">
        <v>0</v>
      </c>
      <c r="E47" s="370">
        <v>5</v>
      </c>
      <c r="F47" s="371">
        <f>SUM(B47:E47)</f>
        <v>49543</v>
      </c>
      <c r="G47" s="372">
        <f>F47/$F$9</f>
        <v>0.04396467420723731</v>
      </c>
      <c r="H47" s="369">
        <v>24722</v>
      </c>
      <c r="I47" s="370">
        <v>22159</v>
      </c>
      <c r="J47" s="371">
        <v>0</v>
      </c>
      <c r="K47" s="370">
        <v>96</v>
      </c>
      <c r="L47" s="371">
        <f>SUM(H47:K47)</f>
        <v>46977</v>
      </c>
      <c r="M47" s="373">
        <f>IF(ISERROR(F47/L47-1),"         /0",(F47/L47-1))</f>
        <v>0.05462247482810745</v>
      </c>
      <c r="N47" s="369">
        <v>124836</v>
      </c>
      <c r="O47" s="370">
        <v>118044</v>
      </c>
      <c r="P47" s="371">
        <v>3</v>
      </c>
      <c r="Q47" s="370">
        <v>13</v>
      </c>
      <c r="R47" s="371">
        <f>SUM(N47:Q47)</f>
        <v>242896</v>
      </c>
      <c r="S47" s="372">
        <f>R47/$R$9</f>
        <v>0.04205613382970431</v>
      </c>
      <c r="T47" s="389">
        <v>121249</v>
      </c>
      <c r="U47" s="370">
        <v>107192</v>
      </c>
      <c r="V47" s="371">
        <v>382</v>
      </c>
      <c r="W47" s="370">
        <v>372</v>
      </c>
      <c r="X47" s="371">
        <f>SUM(T47:W47)</f>
        <v>229195</v>
      </c>
      <c r="Y47" s="374">
        <f>IF(ISERROR(R47/X47-1),"         /0",(R47/X47-1))</f>
        <v>0.05977879098584182</v>
      </c>
    </row>
    <row r="48" spans="1:25" ht="19.5" customHeight="1">
      <c r="A48" s="375" t="s">
        <v>336</v>
      </c>
      <c r="B48" s="376">
        <v>17405</v>
      </c>
      <c r="C48" s="377">
        <v>16715</v>
      </c>
      <c r="D48" s="378">
        <v>1</v>
      </c>
      <c r="E48" s="377">
        <v>0</v>
      </c>
      <c r="F48" s="378">
        <f>SUM(B48:E48)</f>
        <v>34121</v>
      </c>
      <c r="G48" s="379">
        <f>F48/$F$9</f>
        <v>0.030279124167392858</v>
      </c>
      <c r="H48" s="376">
        <v>22109</v>
      </c>
      <c r="I48" s="377">
        <v>20645</v>
      </c>
      <c r="J48" s="378">
        <v>0</v>
      </c>
      <c r="K48" s="377">
        <v>0</v>
      </c>
      <c r="L48" s="378">
        <f>SUM(H48:K48)</f>
        <v>42754</v>
      </c>
      <c r="M48" s="380">
        <f>IF(ISERROR(F48/L48-1),"         /0",(F48/L48-1))</f>
        <v>-0.20192262712260844</v>
      </c>
      <c r="N48" s="376">
        <v>87363</v>
      </c>
      <c r="O48" s="377">
        <v>82801</v>
      </c>
      <c r="P48" s="378">
        <v>282</v>
      </c>
      <c r="Q48" s="377">
        <v>113</v>
      </c>
      <c r="R48" s="378">
        <f>SUM(N48:Q48)</f>
        <v>170559</v>
      </c>
      <c r="S48" s="379">
        <f>R48/$R$9</f>
        <v>0.029531371985790367</v>
      </c>
      <c r="T48" s="390">
        <v>101413</v>
      </c>
      <c r="U48" s="377">
        <v>95013</v>
      </c>
      <c r="V48" s="378">
        <v>13</v>
      </c>
      <c r="W48" s="377">
        <v>263</v>
      </c>
      <c r="X48" s="378">
        <f>SUM(T48:W48)</f>
        <v>196702</v>
      </c>
      <c r="Y48" s="381">
        <f>IF(ISERROR(R48/X48-1),"         /0",(R48/X48-1))</f>
        <v>-0.13290663033421113</v>
      </c>
    </row>
    <row r="49" spans="1:25" ht="19.5" customHeight="1">
      <c r="A49" s="375" t="s">
        <v>337</v>
      </c>
      <c r="B49" s="376">
        <v>15720</v>
      </c>
      <c r="C49" s="377">
        <v>15779</v>
      </c>
      <c r="D49" s="378">
        <v>0</v>
      </c>
      <c r="E49" s="377">
        <v>0</v>
      </c>
      <c r="F49" s="378">
        <f>SUM(B49:E49)</f>
        <v>31499</v>
      </c>
      <c r="G49" s="379">
        <f>F49/$F$9</f>
        <v>0.027952349935485704</v>
      </c>
      <c r="H49" s="376">
        <v>15884</v>
      </c>
      <c r="I49" s="377">
        <v>14892</v>
      </c>
      <c r="J49" s="378">
        <v>0</v>
      </c>
      <c r="K49" s="377">
        <v>0</v>
      </c>
      <c r="L49" s="378">
        <f>SUM(H49:K49)</f>
        <v>30776</v>
      </c>
      <c r="M49" s="380">
        <f>IF(ISERROR(F49/L49-1),"         /0",(F49/L49-1))</f>
        <v>0.0234923316870288</v>
      </c>
      <c r="N49" s="376">
        <v>82386</v>
      </c>
      <c r="O49" s="377">
        <v>82779</v>
      </c>
      <c r="P49" s="378">
        <v>0</v>
      </c>
      <c r="Q49" s="377">
        <v>0</v>
      </c>
      <c r="R49" s="378">
        <f>SUM(N49:Q49)</f>
        <v>165165</v>
      </c>
      <c r="S49" s="379">
        <f>R49/$R$9</f>
        <v>0.028597429945256866</v>
      </c>
      <c r="T49" s="390">
        <v>78664</v>
      </c>
      <c r="U49" s="377">
        <v>77097</v>
      </c>
      <c r="V49" s="378">
        <v>117</v>
      </c>
      <c r="W49" s="377">
        <v>307</v>
      </c>
      <c r="X49" s="378">
        <f>SUM(T49:W49)</f>
        <v>156185</v>
      </c>
      <c r="Y49" s="381">
        <f>IF(ISERROR(R49/X49-1),"         /0",(R49/X49-1))</f>
        <v>0.057495918302013616</v>
      </c>
    </row>
    <row r="50" spans="1:25" ht="19.5" customHeight="1">
      <c r="A50" s="375" t="s">
        <v>338</v>
      </c>
      <c r="B50" s="376">
        <v>10611</v>
      </c>
      <c r="C50" s="377">
        <v>10509</v>
      </c>
      <c r="D50" s="378">
        <v>378</v>
      </c>
      <c r="E50" s="377">
        <v>448</v>
      </c>
      <c r="F50" s="378">
        <f>SUM(B50:E50)</f>
        <v>21946</v>
      </c>
      <c r="G50" s="379">
        <f>F50/$F$9</f>
        <v>0.0194749760844525</v>
      </c>
      <c r="H50" s="376">
        <v>10749</v>
      </c>
      <c r="I50" s="377">
        <v>10141</v>
      </c>
      <c r="J50" s="378">
        <v>0</v>
      </c>
      <c r="K50" s="377">
        <v>2</v>
      </c>
      <c r="L50" s="378">
        <f>SUM(H50:K50)</f>
        <v>20892</v>
      </c>
      <c r="M50" s="380">
        <f>IF(ISERROR(F50/L50-1),"         /0",(F50/L50-1))</f>
        <v>0.050449932988703816</v>
      </c>
      <c r="N50" s="376">
        <v>50767</v>
      </c>
      <c r="O50" s="377">
        <v>55772</v>
      </c>
      <c r="P50" s="378">
        <v>3966</v>
      </c>
      <c r="Q50" s="377">
        <v>4018</v>
      </c>
      <c r="R50" s="378">
        <f>SUM(N50:Q50)</f>
        <v>114523</v>
      </c>
      <c r="S50" s="379">
        <f>R50/$R$9</f>
        <v>0.019829040472380058</v>
      </c>
      <c r="T50" s="390">
        <v>47618</v>
      </c>
      <c r="U50" s="377">
        <v>54554</v>
      </c>
      <c r="V50" s="378">
        <v>3409</v>
      </c>
      <c r="W50" s="377">
        <v>3991</v>
      </c>
      <c r="X50" s="378">
        <f>SUM(T50:W50)</f>
        <v>109572</v>
      </c>
      <c r="Y50" s="381">
        <f>IF(ISERROR(R50/X50-1),"         /0",(R50/X50-1))</f>
        <v>0.045184901252144805</v>
      </c>
    </row>
    <row r="51" spans="1:25" ht="19.5" customHeight="1">
      <c r="A51" s="375" t="s">
        <v>339</v>
      </c>
      <c r="B51" s="376">
        <v>8454</v>
      </c>
      <c r="C51" s="377">
        <v>9058</v>
      </c>
      <c r="D51" s="378">
        <v>68</v>
      </c>
      <c r="E51" s="377">
        <v>186</v>
      </c>
      <c r="F51" s="378">
        <f aca="true" t="shared" si="8" ref="F51:F63">SUM(B51:E51)</f>
        <v>17766</v>
      </c>
      <c r="G51" s="379">
        <f aca="true" t="shared" si="9" ref="G51:G63">F51/$F$9</f>
        <v>0.015765625859672974</v>
      </c>
      <c r="H51" s="376">
        <v>9355</v>
      </c>
      <c r="I51" s="377">
        <v>9409</v>
      </c>
      <c r="J51" s="378"/>
      <c r="K51" s="377">
        <v>80</v>
      </c>
      <c r="L51" s="378">
        <f aca="true" t="shared" si="10" ref="L51:L63">SUM(H51:K51)</f>
        <v>18844</v>
      </c>
      <c r="M51" s="380">
        <f aca="true" t="shared" si="11" ref="M51:M63">IF(ISERROR(F51/L51-1),"         /0",(F51/L51-1))</f>
        <v>-0.057206537890044595</v>
      </c>
      <c r="N51" s="376">
        <v>42012</v>
      </c>
      <c r="O51" s="377">
        <v>45462</v>
      </c>
      <c r="P51" s="378">
        <v>81</v>
      </c>
      <c r="Q51" s="377">
        <v>499</v>
      </c>
      <c r="R51" s="378">
        <f aca="true" t="shared" si="12" ref="R51:R63">SUM(N51:Q51)</f>
        <v>88054</v>
      </c>
      <c r="S51" s="379">
        <f aca="true" t="shared" si="13" ref="S51:S63">R51/$R$9</f>
        <v>0.015246075720640864</v>
      </c>
      <c r="T51" s="390">
        <v>67900</v>
      </c>
      <c r="U51" s="377">
        <v>67443</v>
      </c>
      <c r="V51" s="378">
        <v>3</v>
      </c>
      <c r="W51" s="377">
        <v>82</v>
      </c>
      <c r="X51" s="378">
        <f aca="true" t="shared" si="14" ref="X51:X63">SUM(T51:W51)</f>
        <v>135428</v>
      </c>
      <c r="Y51" s="381">
        <f aca="true" t="shared" si="15" ref="Y51:Y63">IF(ISERROR(R51/X51-1),"         /0",(R51/X51-1))</f>
        <v>-0.34980949286705854</v>
      </c>
    </row>
    <row r="52" spans="1:25" ht="19.5" customHeight="1">
      <c r="A52" s="375" t="s">
        <v>340</v>
      </c>
      <c r="B52" s="376">
        <v>7911</v>
      </c>
      <c r="C52" s="377">
        <v>8773</v>
      </c>
      <c r="D52" s="378">
        <v>1</v>
      </c>
      <c r="E52" s="377">
        <v>204</v>
      </c>
      <c r="F52" s="378">
        <f t="shared" si="8"/>
        <v>16889</v>
      </c>
      <c r="G52" s="379">
        <f t="shared" si="9"/>
        <v>0.01498737223595727</v>
      </c>
      <c r="H52" s="376">
        <v>12711</v>
      </c>
      <c r="I52" s="377">
        <v>12845</v>
      </c>
      <c r="J52" s="378"/>
      <c r="K52" s="377">
        <v>32</v>
      </c>
      <c r="L52" s="378">
        <f t="shared" si="10"/>
        <v>25588</v>
      </c>
      <c r="M52" s="380">
        <f t="shared" si="11"/>
        <v>-0.3399640456463967</v>
      </c>
      <c r="N52" s="376">
        <v>46563</v>
      </c>
      <c r="O52" s="377">
        <v>48588</v>
      </c>
      <c r="P52" s="378">
        <v>7</v>
      </c>
      <c r="Q52" s="377">
        <v>204</v>
      </c>
      <c r="R52" s="378">
        <f t="shared" si="12"/>
        <v>95362</v>
      </c>
      <c r="S52" s="379">
        <f t="shared" si="13"/>
        <v>0.016511416549750767</v>
      </c>
      <c r="T52" s="390">
        <v>54822</v>
      </c>
      <c r="U52" s="377">
        <v>55223</v>
      </c>
      <c r="V52" s="378">
        <v>20</v>
      </c>
      <c r="W52" s="377">
        <v>92</v>
      </c>
      <c r="X52" s="378">
        <f t="shared" si="14"/>
        <v>110157</v>
      </c>
      <c r="Y52" s="381">
        <f t="shared" si="15"/>
        <v>-0.13430830541862981</v>
      </c>
    </row>
    <row r="53" spans="1:25" ht="19.5" customHeight="1">
      <c r="A53" s="375" t="s">
        <v>341</v>
      </c>
      <c r="B53" s="376">
        <v>6541</v>
      </c>
      <c r="C53" s="377">
        <v>7468</v>
      </c>
      <c r="D53" s="378">
        <v>0</v>
      </c>
      <c r="E53" s="377">
        <v>0</v>
      </c>
      <c r="F53" s="378">
        <f t="shared" si="8"/>
        <v>14009</v>
      </c>
      <c r="G53" s="379">
        <f t="shared" si="9"/>
        <v>0.012431647679171378</v>
      </c>
      <c r="H53" s="376">
        <v>3933</v>
      </c>
      <c r="I53" s="377">
        <v>4943</v>
      </c>
      <c r="J53" s="378">
        <v>0</v>
      </c>
      <c r="K53" s="377">
        <v>2</v>
      </c>
      <c r="L53" s="378">
        <f t="shared" si="10"/>
        <v>8878</v>
      </c>
      <c r="M53" s="380">
        <f t="shared" si="11"/>
        <v>0.5779454832169408</v>
      </c>
      <c r="N53" s="376">
        <v>27724</v>
      </c>
      <c r="O53" s="377">
        <v>32896</v>
      </c>
      <c r="P53" s="378">
        <v>4</v>
      </c>
      <c r="Q53" s="377">
        <v>4</v>
      </c>
      <c r="R53" s="378">
        <f t="shared" si="12"/>
        <v>60628</v>
      </c>
      <c r="S53" s="379">
        <f t="shared" si="13"/>
        <v>0.010497411574613468</v>
      </c>
      <c r="T53" s="390">
        <v>19657</v>
      </c>
      <c r="U53" s="377">
        <v>22776</v>
      </c>
      <c r="V53" s="378">
        <v>1297</v>
      </c>
      <c r="W53" s="377">
        <v>776</v>
      </c>
      <c r="X53" s="378">
        <f t="shared" si="14"/>
        <v>44506</v>
      </c>
      <c r="Y53" s="381">
        <f t="shared" si="15"/>
        <v>0.3622432930391408</v>
      </c>
    </row>
    <row r="54" spans="1:25" ht="19.5" customHeight="1">
      <c r="A54" s="375" t="s">
        <v>342</v>
      </c>
      <c r="B54" s="376">
        <v>5439</v>
      </c>
      <c r="C54" s="377">
        <v>5471</v>
      </c>
      <c r="D54" s="378">
        <v>5</v>
      </c>
      <c r="E54" s="377">
        <v>1</v>
      </c>
      <c r="F54" s="378">
        <f t="shared" si="8"/>
        <v>10916</v>
      </c>
      <c r="G54" s="379">
        <f t="shared" si="9"/>
        <v>0.009686905993706528</v>
      </c>
      <c r="H54" s="376">
        <v>3096</v>
      </c>
      <c r="I54" s="377">
        <v>3026</v>
      </c>
      <c r="J54" s="378"/>
      <c r="K54" s="377"/>
      <c r="L54" s="378">
        <f t="shared" si="10"/>
        <v>6122</v>
      </c>
      <c r="M54" s="380">
        <f t="shared" si="11"/>
        <v>0.783077425677883</v>
      </c>
      <c r="N54" s="376">
        <v>29198</v>
      </c>
      <c r="O54" s="377">
        <v>26092</v>
      </c>
      <c r="P54" s="378">
        <v>6</v>
      </c>
      <c r="Q54" s="377">
        <v>1</v>
      </c>
      <c r="R54" s="378">
        <f t="shared" si="12"/>
        <v>55297</v>
      </c>
      <c r="S54" s="379">
        <f t="shared" si="13"/>
        <v>0.009574377644675742</v>
      </c>
      <c r="T54" s="390">
        <v>13619</v>
      </c>
      <c r="U54" s="377">
        <v>12261</v>
      </c>
      <c r="V54" s="378">
        <v>4</v>
      </c>
      <c r="W54" s="377">
        <v>2</v>
      </c>
      <c r="X54" s="378">
        <f t="shared" si="14"/>
        <v>25886</v>
      </c>
      <c r="Y54" s="381">
        <f t="shared" si="15"/>
        <v>1.1361739936645292</v>
      </c>
    </row>
    <row r="55" spans="1:25" ht="19.5" customHeight="1">
      <c r="A55" s="375" t="s">
        <v>343</v>
      </c>
      <c r="B55" s="376">
        <v>3979</v>
      </c>
      <c r="C55" s="377">
        <v>2538</v>
      </c>
      <c r="D55" s="378">
        <v>0</v>
      </c>
      <c r="E55" s="377">
        <v>0</v>
      </c>
      <c r="F55" s="378">
        <f t="shared" si="8"/>
        <v>6517</v>
      </c>
      <c r="G55" s="379">
        <f t="shared" si="9"/>
        <v>0.005783214214088076</v>
      </c>
      <c r="H55" s="376">
        <v>3624</v>
      </c>
      <c r="I55" s="377">
        <v>3205</v>
      </c>
      <c r="J55" s="378"/>
      <c r="K55" s="377"/>
      <c r="L55" s="378">
        <f t="shared" si="10"/>
        <v>6829</v>
      </c>
      <c r="M55" s="380">
        <f t="shared" si="11"/>
        <v>-0.045687509152145256</v>
      </c>
      <c r="N55" s="376">
        <v>22472</v>
      </c>
      <c r="O55" s="377">
        <v>13477</v>
      </c>
      <c r="P55" s="378">
        <v>20</v>
      </c>
      <c r="Q55" s="377"/>
      <c r="R55" s="378">
        <f t="shared" si="12"/>
        <v>35969</v>
      </c>
      <c r="S55" s="379">
        <f t="shared" si="13"/>
        <v>0.0062278385717370165</v>
      </c>
      <c r="T55" s="390">
        <v>17838</v>
      </c>
      <c r="U55" s="377">
        <v>14289</v>
      </c>
      <c r="V55" s="378">
        <v>8</v>
      </c>
      <c r="W55" s="377">
        <v>0</v>
      </c>
      <c r="X55" s="378">
        <f t="shared" si="14"/>
        <v>32135</v>
      </c>
      <c r="Y55" s="381">
        <f t="shared" si="15"/>
        <v>0.11930916446242423</v>
      </c>
    </row>
    <row r="56" spans="1:25" ht="19.5" customHeight="1">
      <c r="A56" s="375" t="s">
        <v>344</v>
      </c>
      <c r="B56" s="376">
        <v>3420</v>
      </c>
      <c r="C56" s="377">
        <v>3083</v>
      </c>
      <c r="D56" s="378">
        <v>0</v>
      </c>
      <c r="E56" s="377">
        <v>0</v>
      </c>
      <c r="F56" s="378">
        <f t="shared" si="8"/>
        <v>6503</v>
      </c>
      <c r="G56" s="379">
        <f t="shared" si="9"/>
        <v>0.005770790553048145</v>
      </c>
      <c r="H56" s="376">
        <v>3628</v>
      </c>
      <c r="I56" s="377">
        <v>3282</v>
      </c>
      <c r="J56" s="378">
        <v>1</v>
      </c>
      <c r="K56" s="377"/>
      <c r="L56" s="378">
        <f t="shared" si="10"/>
        <v>6911</v>
      </c>
      <c r="M56" s="380">
        <f t="shared" si="11"/>
        <v>-0.05903631891187966</v>
      </c>
      <c r="N56" s="376">
        <v>15463</v>
      </c>
      <c r="O56" s="377">
        <v>12819</v>
      </c>
      <c r="P56" s="378">
        <v>0</v>
      </c>
      <c r="Q56" s="377"/>
      <c r="R56" s="378">
        <f t="shared" si="12"/>
        <v>28282</v>
      </c>
      <c r="S56" s="379">
        <f t="shared" si="13"/>
        <v>0.004896875934439831</v>
      </c>
      <c r="T56" s="390">
        <v>16241</v>
      </c>
      <c r="U56" s="377">
        <v>14749</v>
      </c>
      <c r="V56" s="378">
        <v>2</v>
      </c>
      <c r="W56" s="377"/>
      <c r="X56" s="378">
        <f t="shared" si="14"/>
        <v>30992</v>
      </c>
      <c r="Y56" s="381">
        <f t="shared" si="15"/>
        <v>-0.08744192049561172</v>
      </c>
    </row>
    <row r="57" spans="1:25" ht="19.5" customHeight="1">
      <c r="A57" s="375" t="s">
        <v>345</v>
      </c>
      <c r="B57" s="376">
        <v>2747</v>
      </c>
      <c r="C57" s="377">
        <v>2254</v>
      </c>
      <c r="D57" s="378">
        <v>0</v>
      </c>
      <c r="E57" s="377">
        <v>0</v>
      </c>
      <c r="F57" s="378">
        <f t="shared" si="8"/>
        <v>5001</v>
      </c>
      <c r="G57" s="379">
        <f t="shared" si="9"/>
        <v>0.004437909204335503</v>
      </c>
      <c r="H57" s="376">
        <v>942</v>
      </c>
      <c r="I57" s="377">
        <v>711</v>
      </c>
      <c r="J57" s="378">
        <v>0</v>
      </c>
      <c r="K57" s="377"/>
      <c r="L57" s="378">
        <f t="shared" si="10"/>
        <v>1653</v>
      </c>
      <c r="M57" s="380">
        <f t="shared" si="11"/>
        <v>2.02540834845735</v>
      </c>
      <c r="N57" s="376">
        <v>15450</v>
      </c>
      <c r="O57" s="377">
        <v>13146</v>
      </c>
      <c r="P57" s="378"/>
      <c r="Q57" s="377"/>
      <c r="R57" s="378">
        <f t="shared" si="12"/>
        <v>28596</v>
      </c>
      <c r="S57" s="379">
        <f t="shared" si="13"/>
        <v>0.004951243342806075</v>
      </c>
      <c r="T57" s="390">
        <v>4039</v>
      </c>
      <c r="U57" s="377">
        <v>3840</v>
      </c>
      <c r="V57" s="378">
        <v>2</v>
      </c>
      <c r="W57" s="377"/>
      <c r="X57" s="378">
        <f t="shared" si="14"/>
        <v>7881</v>
      </c>
      <c r="Y57" s="381">
        <f t="shared" si="15"/>
        <v>2.6284735439665017</v>
      </c>
    </row>
    <row r="58" spans="1:25" ht="19.5" customHeight="1">
      <c r="A58" s="375" t="s">
        <v>346</v>
      </c>
      <c r="B58" s="376">
        <v>2362</v>
      </c>
      <c r="C58" s="377">
        <v>2490</v>
      </c>
      <c r="D58" s="378">
        <v>0</v>
      </c>
      <c r="E58" s="377">
        <v>0</v>
      </c>
      <c r="F58" s="378">
        <f t="shared" si="8"/>
        <v>4852</v>
      </c>
      <c r="G58" s="379">
        <f t="shared" si="9"/>
        <v>0.004305685954696233</v>
      </c>
      <c r="H58" s="376">
        <v>691</v>
      </c>
      <c r="I58" s="377">
        <v>432</v>
      </c>
      <c r="J58" s="378"/>
      <c r="K58" s="377"/>
      <c r="L58" s="378">
        <f t="shared" si="10"/>
        <v>1123</v>
      </c>
      <c r="M58" s="380">
        <f t="shared" si="11"/>
        <v>3.320569902048086</v>
      </c>
      <c r="N58" s="376">
        <v>14234</v>
      </c>
      <c r="O58" s="377">
        <v>13266</v>
      </c>
      <c r="P58" s="378">
        <v>0</v>
      </c>
      <c r="Q58" s="377"/>
      <c r="R58" s="378">
        <f t="shared" si="12"/>
        <v>27500</v>
      </c>
      <c r="S58" s="379">
        <f t="shared" si="13"/>
        <v>0.004761476847362116</v>
      </c>
      <c r="T58" s="390">
        <v>4147</v>
      </c>
      <c r="U58" s="377">
        <v>3437</v>
      </c>
      <c r="V58" s="378">
        <v>18</v>
      </c>
      <c r="W58" s="377">
        <v>32</v>
      </c>
      <c r="X58" s="378">
        <f t="shared" si="14"/>
        <v>7634</v>
      </c>
      <c r="Y58" s="381">
        <f t="shared" si="15"/>
        <v>2.602305475504323</v>
      </c>
    </row>
    <row r="59" spans="1:25" ht="19.5" customHeight="1">
      <c r="A59" s="375" t="s">
        <v>347</v>
      </c>
      <c r="B59" s="376">
        <v>1849</v>
      </c>
      <c r="C59" s="377">
        <v>1960</v>
      </c>
      <c r="D59" s="378">
        <v>0</v>
      </c>
      <c r="E59" s="377">
        <v>12</v>
      </c>
      <c r="F59" s="378">
        <f t="shared" si="8"/>
        <v>3821</v>
      </c>
      <c r="G59" s="379">
        <f t="shared" si="9"/>
        <v>0.0033907720595412827</v>
      </c>
      <c r="H59" s="376">
        <v>2021</v>
      </c>
      <c r="I59" s="377">
        <v>2485</v>
      </c>
      <c r="J59" s="378"/>
      <c r="K59" s="377"/>
      <c r="L59" s="378">
        <f t="shared" si="10"/>
        <v>4506</v>
      </c>
      <c r="M59" s="380">
        <f t="shared" si="11"/>
        <v>-0.15201952951620057</v>
      </c>
      <c r="N59" s="376">
        <v>11600</v>
      </c>
      <c r="O59" s="377">
        <v>13093</v>
      </c>
      <c r="P59" s="378">
        <v>1</v>
      </c>
      <c r="Q59" s="377">
        <v>66</v>
      </c>
      <c r="R59" s="378">
        <f t="shared" si="12"/>
        <v>24760</v>
      </c>
      <c r="S59" s="379">
        <f t="shared" si="13"/>
        <v>0.0042870606087522176</v>
      </c>
      <c r="T59" s="390">
        <v>15128</v>
      </c>
      <c r="U59" s="377">
        <v>16366</v>
      </c>
      <c r="V59" s="378">
        <v>11</v>
      </c>
      <c r="W59" s="377">
        <v>0</v>
      </c>
      <c r="X59" s="378">
        <f t="shared" si="14"/>
        <v>31505</v>
      </c>
      <c r="Y59" s="381">
        <f t="shared" si="15"/>
        <v>-0.21409300111093477</v>
      </c>
    </row>
    <row r="60" spans="1:25" ht="19.5" customHeight="1">
      <c r="A60" s="375" t="s">
        <v>348</v>
      </c>
      <c r="B60" s="376">
        <v>1630</v>
      </c>
      <c r="C60" s="377">
        <v>2098</v>
      </c>
      <c r="D60" s="378">
        <v>0</v>
      </c>
      <c r="E60" s="377">
        <v>15</v>
      </c>
      <c r="F60" s="378">
        <f t="shared" si="8"/>
        <v>3743</v>
      </c>
      <c r="G60" s="379">
        <f t="shared" si="9"/>
        <v>0.003321554519461665</v>
      </c>
      <c r="H60" s="376">
        <v>645</v>
      </c>
      <c r="I60" s="377">
        <v>1445</v>
      </c>
      <c r="J60" s="378"/>
      <c r="K60" s="377"/>
      <c r="L60" s="378">
        <f t="shared" si="10"/>
        <v>2090</v>
      </c>
      <c r="M60" s="380">
        <f t="shared" si="11"/>
        <v>0.790909090909091</v>
      </c>
      <c r="N60" s="376">
        <v>7057</v>
      </c>
      <c r="O60" s="377">
        <v>9763</v>
      </c>
      <c r="P60" s="378">
        <v>0</v>
      </c>
      <c r="Q60" s="377">
        <v>55</v>
      </c>
      <c r="R60" s="378">
        <f t="shared" si="12"/>
        <v>16875</v>
      </c>
      <c r="S60" s="379">
        <f t="shared" si="13"/>
        <v>0.0029218153381540255</v>
      </c>
      <c r="T60" s="390">
        <v>3549</v>
      </c>
      <c r="U60" s="377">
        <v>5607</v>
      </c>
      <c r="V60" s="378">
        <v>4</v>
      </c>
      <c r="W60" s="377">
        <v>0</v>
      </c>
      <c r="X60" s="378">
        <f t="shared" si="14"/>
        <v>9160</v>
      </c>
      <c r="Y60" s="381">
        <f t="shared" si="15"/>
        <v>0.8422489082969433</v>
      </c>
    </row>
    <row r="61" spans="1:25" ht="19.5" customHeight="1">
      <c r="A61" s="375" t="s">
        <v>349</v>
      </c>
      <c r="B61" s="376">
        <v>1530</v>
      </c>
      <c r="C61" s="377">
        <v>1406</v>
      </c>
      <c r="D61" s="378">
        <v>117</v>
      </c>
      <c r="E61" s="377">
        <v>253</v>
      </c>
      <c r="F61" s="378">
        <f t="shared" si="8"/>
        <v>3306</v>
      </c>
      <c r="G61" s="379">
        <f t="shared" si="9"/>
        <v>0.0029337588141438056</v>
      </c>
      <c r="H61" s="376">
        <v>1291</v>
      </c>
      <c r="I61" s="377">
        <v>1587</v>
      </c>
      <c r="J61" s="378"/>
      <c r="K61" s="377"/>
      <c r="L61" s="378">
        <f t="shared" si="10"/>
        <v>2878</v>
      </c>
      <c r="M61" s="380">
        <f t="shared" si="11"/>
        <v>0.148714384989576</v>
      </c>
      <c r="N61" s="376">
        <v>7452</v>
      </c>
      <c r="O61" s="377">
        <v>7917</v>
      </c>
      <c r="P61" s="378">
        <v>117</v>
      </c>
      <c r="Q61" s="377">
        <v>253</v>
      </c>
      <c r="R61" s="378">
        <f t="shared" si="12"/>
        <v>15739</v>
      </c>
      <c r="S61" s="379">
        <f t="shared" si="13"/>
        <v>0.0027251230582048124</v>
      </c>
      <c r="T61" s="390">
        <v>7455</v>
      </c>
      <c r="U61" s="377">
        <v>8872</v>
      </c>
      <c r="V61" s="378">
        <v>56</v>
      </c>
      <c r="W61" s="377">
        <v>236</v>
      </c>
      <c r="X61" s="378">
        <f t="shared" si="14"/>
        <v>16619</v>
      </c>
      <c r="Y61" s="381">
        <f t="shared" si="15"/>
        <v>-0.05295144112160777</v>
      </c>
    </row>
    <row r="62" spans="1:25" ht="19.5" customHeight="1">
      <c r="A62" s="375" t="s">
        <v>350</v>
      </c>
      <c r="B62" s="376">
        <v>1511</v>
      </c>
      <c r="C62" s="377">
        <v>1641</v>
      </c>
      <c r="D62" s="378">
        <v>0</v>
      </c>
      <c r="E62" s="377">
        <v>0</v>
      </c>
      <c r="F62" s="378">
        <f t="shared" si="8"/>
        <v>3152</v>
      </c>
      <c r="G62" s="379">
        <f t="shared" si="9"/>
        <v>0.00279709854270456</v>
      </c>
      <c r="H62" s="376">
        <v>1741</v>
      </c>
      <c r="I62" s="377">
        <v>1729</v>
      </c>
      <c r="J62" s="378"/>
      <c r="K62" s="377"/>
      <c r="L62" s="378">
        <f t="shared" si="10"/>
        <v>3470</v>
      </c>
      <c r="M62" s="380">
        <f t="shared" si="11"/>
        <v>-0.09164265129683002</v>
      </c>
      <c r="N62" s="376">
        <v>11476</v>
      </c>
      <c r="O62" s="377">
        <v>11762</v>
      </c>
      <c r="P62" s="378"/>
      <c r="Q62" s="377"/>
      <c r="R62" s="378">
        <f t="shared" si="12"/>
        <v>23238</v>
      </c>
      <c r="S62" s="379">
        <f t="shared" si="13"/>
        <v>0.0040235345083273035</v>
      </c>
      <c r="T62" s="390">
        <v>12120</v>
      </c>
      <c r="U62" s="377">
        <v>11643</v>
      </c>
      <c r="V62" s="378">
        <v>18</v>
      </c>
      <c r="W62" s="377"/>
      <c r="X62" s="378">
        <f t="shared" si="14"/>
        <v>23781</v>
      </c>
      <c r="Y62" s="381">
        <f t="shared" si="15"/>
        <v>-0.022833354358521518</v>
      </c>
    </row>
    <row r="63" spans="1:25" ht="19.5" customHeight="1">
      <c r="A63" s="375" t="s">
        <v>351</v>
      </c>
      <c r="B63" s="376">
        <v>966</v>
      </c>
      <c r="C63" s="377">
        <v>1440</v>
      </c>
      <c r="D63" s="378">
        <v>93</v>
      </c>
      <c r="E63" s="377">
        <v>83</v>
      </c>
      <c r="F63" s="378">
        <f t="shared" si="8"/>
        <v>2582</v>
      </c>
      <c r="G63" s="379">
        <f t="shared" si="9"/>
        <v>0.002291278057507352</v>
      </c>
      <c r="H63" s="376">
        <v>1470</v>
      </c>
      <c r="I63" s="377">
        <v>1591</v>
      </c>
      <c r="J63" s="378"/>
      <c r="K63" s="377"/>
      <c r="L63" s="378">
        <f t="shared" si="10"/>
        <v>3061</v>
      </c>
      <c r="M63" s="380">
        <f t="shared" si="11"/>
        <v>-0.15648480888598493</v>
      </c>
      <c r="N63" s="376">
        <v>5151</v>
      </c>
      <c r="O63" s="377">
        <v>6885</v>
      </c>
      <c r="P63" s="378">
        <v>138</v>
      </c>
      <c r="Q63" s="377">
        <v>83</v>
      </c>
      <c r="R63" s="378">
        <f t="shared" si="12"/>
        <v>12257</v>
      </c>
      <c r="S63" s="379">
        <f t="shared" si="13"/>
        <v>0.002122233517022453</v>
      </c>
      <c r="T63" s="390">
        <v>6910</v>
      </c>
      <c r="U63" s="377">
        <v>7817</v>
      </c>
      <c r="V63" s="378">
        <v>5</v>
      </c>
      <c r="W63" s="377">
        <v>34</v>
      </c>
      <c r="X63" s="378">
        <f t="shared" si="14"/>
        <v>14766</v>
      </c>
      <c r="Y63" s="381">
        <f t="shared" si="15"/>
        <v>-0.16991737775971827</v>
      </c>
    </row>
    <row r="64" spans="1:25" ht="19.5" customHeight="1">
      <c r="A64" s="375" t="s">
        <v>352</v>
      </c>
      <c r="B64" s="376">
        <v>854</v>
      </c>
      <c r="C64" s="377">
        <v>1197</v>
      </c>
      <c r="D64" s="378">
        <v>0</v>
      </c>
      <c r="E64" s="377">
        <v>0</v>
      </c>
      <c r="F64" s="378">
        <f>SUM(B64:E64)</f>
        <v>2051</v>
      </c>
      <c r="G64" s="379">
        <f>F64/$F$9</f>
        <v>0.0018200663423499532</v>
      </c>
      <c r="H64" s="376">
        <v>588</v>
      </c>
      <c r="I64" s="377">
        <v>745</v>
      </c>
      <c r="J64" s="378"/>
      <c r="K64" s="377">
        <v>0</v>
      </c>
      <c r="L64" s="378">
        <f>SUM(H64:K64)</f>
        <v>1333</v>
      </c>
      <c r="M64" s="380">
        <f>IF(ISERROR(F64/L64-1),"         /0",(F64/L64-1))</f>
        <v>0.5386346586646662</v>
      </c>
      <c r="N64" s="376">
        <v>3802</v>
      </c>
      <c r="O64" s="377">
        <v>5293</v>
      </c>
      <c r="P64" s="378">
        <v>0</v>
      </c>
      <c r="Q64" s="377">
        <v>0</v>
      </c>
      <c r="R64" s="378">
        <f>SUM(N64:Q64)</f>
        <v>9095</v>
      </c>
      <c r="S64" s="379">
        <f>R64/$R$9</f>
        <v>0.0015747502518821252</v>
      </c>
      <c r="T64" s="390">
        <v>3524</v>
      </c>
      <c r="U64" s="377">
        <v>4388</v>
      </c>
      <c r="V64" s="378">
        <v>9</v>
      </c>
      <c r="W64" s="377">
        <v>0</v>
      </c>
      <c r="X64" s="378">
        <f>SUM(T64:W64)</f>
        <v>7921</v>
      </c>
      <c r="Y64" s="381">
        <f>IF(ISERROR(R64/X64-1),"         /0",(R64/X64-1))</f>
        <v>0.14821360939275352</v>
      </c>
    </row>
    <row r="65" spans="1:25" ht="19.5" customHeight="1">
      <c r="A65" s="375" t="s">
        <v>353</v>
      </c>
      <c r="B65" s="376">
        <v>1122</v>
      </c>
      <c r="C65" s="377">
        <v>917</v>
      </c>
      <c r="D65" s="378">
        <v>0</v>
      </c>
      <c r="E65" s="377">
        <v>0</v>
      </c>
      <c r="F65" s="378">
        <f>SUM(B65:E65)</f>
        <v>2039</v>
      </c>
      <c r="G65" s="379">
        <f>F65/$F$9</f>
        <v>0.001809417490030012</v>
      </c>
      <c r="H65" s="376">
        <v>1437</v>
      </c>
      <c r="I65" s="377">
        <v>1263</v>
      </c>
      <c r="J65" s="378"/>
      <c r="K65" s="377"/>
      <c r="L65" s="378">
        <f>SUM(H65:K65)</f>
        <v>2700</v>
      </c>
      <c r="M65" s="380">
        <f>IF(ISERROR(F65/L65-1),"         /0",(F65/L65-1))</f>
        <v>-0.24481481481481482</v>
      </c>
      <c r="N65" s="376">
        <v>5462</v>
      </c>
      <c r="O65" s="377">
        <v>4667</v>
      </c>
      <c r="P65" s="378">
        <v>45</v>
      </c>
      <c r="Q65" s="377">
        <v>160</v>
      </c>
      <c r="R65" s="378">
        <f>SUM(N65:Q65)</f>
        <v>10334</v>
      </c>
      <c r="S65" s="379">
        <f>R65/$R$9</f>
        <v>0.0017892764269323675</v>
      </c>
      <c r="T65" s="390">
        <v>7906</v>
      </c>
      <c r="U65" s="377">
        <v>8265</v>
      </c>
      <c r="V65" s="378">
        <v>11</v>
      </c>
      <c r="W65" s="377">
        <v>0</v>
      </c>
      <c r="X65" s="378">
        <f>SUM(T65:W65)</f>
        <v>16182</v>
      </c>
      <c r="Y65" s="381">
        <f>IF(ISERROR(R65/X65-1),"         /0",(R65/X65-1))</f>
        <v>-0.3613891978741812</v>
      </c>
    </row>
    <row r="66" spans="1:25" ht="19.5" customHeight="1">
      <c r="A66" s="375" t="s">
        <v>354</v>
      </c>
      <c r="B66" s="376">
        <v>928</v>
      </c>
      <c r="C66" s="377">
        <v>990</v>
      </c>
      <c r="D66" s="378">
        <v>0</v>
      </c>
      <c r="E66" s="377">
        <v>0</v>
      </c>
      <c r="F66" s="378">
        <f>SUM(B66:E66)</f>
        <v>1918</v>
      </c>
      <c r="G66" s="379">
        <f>F66/$F$9</f>
        <v>0.0017020415624706047</v>
      </c>
      <c r="H66" s="376">
        <v>926</v>
      </c>
      <c r="I66" s="377">
        <v>914</v>
      </c>
      <c r="J66" s="378"/>
      <c r="K66" s="377"/>
      <c r="L66" s="378">
        <f>SUM(H66:K66)</f>
        <v>1840</v>
      </c>
      <c r="M66" s="380" t="s">
        <v>43</v>
      </c>
      <c r="N66" s="376">
        <v>4964</v>
      </c>
      <c r="O66" s="377">
        <v>5073</v>
      </c>
      <c r="P66" s="378"/>
      <c r="Q66" s="377"/>
      <c r="R66" s="378">
        <f>SUM(N66:Q66)</f>
        <v>10037</v>
      </c>
      <c r="S66" s="379">
        <f>R66/$R$9</f>
        <v>0.0017378524769808565</v>
      </c>
      <c r="T66" s="390">
        <v>5432</v>
      </c>
      <c r="U66" s="377">
        <v>5286</v>
      </c>
      <c r="V66" s="378"/>
      <c r="W66" s="377"/>
      <c r="X66" s="378">
        <f>SUM(T66:W66)</f>
        <v>10718</v>
      </c>
      <c r="Y66" s="381" t="s">
        <v>43</v>
      </c>
    </row>
    <row r="67" spans="1:25" ht="19.5" customHeight="1">
      <c r="A67" s="375" t="s">
        <v>355</v>
      </c>
      <c r="B67" s="376">
        <v>978</v>
      </c>
      <c r="C67" s="377">
        <v>825</v>
      </c>
      <c r="D67" s="378">
        <v>6</v>
      </c>
      <c r="E67" s="377">
        <v>0</v>
      </c>
      <c r="F67" s="378">
        <f>SUM(B67:E67)</f>
        <v>1809</v>
      </c>
      <c r="G67" s="379">
        <f>F67/$F$9</f>
        <v>0.0016053144872311387</v>
      </c>
      <c r="H67" s="376">
        <v>393</v>
      </c>
      <c r="I67" s="377">
        <v>420</v>
      </c>
      <c r="J67" s="378">
        <v>83</v>
      </c>
      <c r="K67" s="377">
        <v>86</v>
      </c>
      <c r="L67" s="378">
        <f>SUM(H67:K67)</f>
        <v>982</v>
      </c>
      <c r="M67" s="380">
        <f>IF(ISERROR(F67/L67-1),"         /0",(F67/L67-1))</f>
        <v>0.8421588594704685</v>
      </c>
      <c r="N67" s="376">
        <v>5125</v>
      </c>
      <c r="O67" s="377">
        <v>3948</v>
      </c>
      <c r="P67" s="378">
        <v>194</v>
      </c>
      <c r="Q67" s="377">
        <v>8</v>
      </c>
      <c r="R67" s="378">
        <f>SUM(N67:Q67)</f>
        <v>9275</v>
      </c>
      <c r="S67" s="379">
        <f>R67/$R$9</f>
        <v>0.0016059162821557681</v>
      </c>
      <c r="T67" s="390">
        <v>2738</v>
      </c>
      <c r="U67" s="377">
        <v>2291</v>
      </c>
      <c r="V67" s="378">
        <v>87</v>
      </c>
      <c r="W67" s="377">
        <v>102</v>
      </c>
      <c r="X67" s="378">
        <f>SUM(T67:W67)</f>
        <v>5218</v>
      </c>
      <c r="Y67" s="381">
        <f>IF(ISERROR(R67/X67-1),"         /0",(R67/X67-1))</f>
        <v>0.7775009582215409</v>
      </c>
    </row>
    <row r="68" spans="1:25" ht="19.5" customHeight="1">
      <c r="A68" s="375" t="s">
        <v>356</v>
      </c>
      <c r="B68" s="376">
        <v>791</v>
      </c>
      <c r="C68" s="377">
        <v>747</v>
      </c>
      <c r="D68" s="378">
        <v>0</v>
      </c>
      <c r="E68" s="377">
        <v>9</v>
      </c>
      <c r="F68" s="378">
        <f>SUM(B68:E68)</f>
        <v>1547</v>
      </c>
      <c r="G68" s="379">
        <f>F68/$F$9</f>
        <v>0.001372814544912422</v>
      </c>
      <c r="H68" s="376">
        <v>624</v>
      </c>
      <c r="I68" s="377">
        <v>621</v>
      </c>
      <c r="J68" s="378">
        <v>1</v>
      </c>
      <c r="K68" s="377">
        <v>1</v>
      </c>
      <c r="L68" s="378">
        <f>SUM(H68:K68)</f>
        <v>1247</v>
      </c>
      <c r="M68" s="380">
        <f>IF(ISERROR(F68/L68-1),"         /0",(F68/L68-1))</f>
        <v>0.24057738572574183</v>
      </c>
      <c r="N68" s="376">
        <v>2661</v>
      </c>
      <c r="O68" s="377">
        <v>2490</v>
      </c>
      <c r="P68" s="378">
        <v>15</v>
      </c>
      <c r="Q68" s="377">
        <v>16</v>
      </c>
      <c r="R68" s="378">
        <f>SUM(N68:Q68)</f>
        <v>5182</v>
      </c>
      <c r="S68" s="379">
        <f>R68/$R$9</f>
        <v>0.0008972353826556539</v>
      </c>
      <c r="T68" s="390">
        <v>2940</v>
      </c>
      <c r="U68" s="377">
        <v>3050</v>
      </c>
      <c r="V68" s="378">
        <v>5</v>
      </c>
      <c r="W68" s="377">
        <v>1</v>
      </c>
      <c r="X68" s="378">
        <f>SUM(T68:W68)</f>
        <v>5996</v>
      </c>
      <c r="Y68" s="381">
        <f>IF(ISERROR(R68/X68-1),"         /0",(R68/X68-1))</f>
        <v>-0.13575717144763177</v>
      </c>
    </row>
    <row r="69" spans="1:25" ht="19.5" customHeight="1">
      <c r="A69" s="375" t="s">
        <v>357</v>
      </c>
      <c r="B69" s="376">
        <v>533</v>
      </c>
      <c r="C69" s="377">
        <v>603</v>
      </c>
      <c r="D69" s="378">
        <v>0</v>
      </c>
      <c r="E69" s="377">
        <v>31</v>
      </c>
      <c r="F69" s="378">
        <f>SUM(B69:E69)</f>
        <v>1167</v>
      </c>
      <c r="G69" s="379">
        <f>F69/$F$9</f>
        <v>0.0010356008881142835</v>
      </c>
      <c r="H69" s="376">
        <v>434</v>
      </c>
      <c r="I69" s="377">
        <v>419</v>
      </c>
      <c r="J69" s="378"/>
      <c r="K69" s="377"/>
      <c r="L69" s="378">
        <f>SUM(H69:K69)</f>
        <v>853</v>
      </c>
      <c r="M69" s="380">
        <f>IF(ISERROR(F69/L69-1),"         /0",(F69/L69-1))</f>
        <v>0.3681125439624853</v>
      </c>
      <c r="N69" s="376">
        <v>2765</v>
      </c>
      <c r="O69" s="377">
        <v>3544</v>
      </c>
      <c r="P69" s="378">
        <v>2</v>
      </c>
      <c r="Q69" s="377">
        <v>35</v>
      </c>
      <c r="R69" s="378">
        <f>SUM(N69:Q69)</f>
        <v>6346</v>
      </c>
      <c r="S69" s="379">
        <f>R69/$R$9</f>
        <v>0.001098775711758545</v>
      </c>
      <c r="T69" s="390">
        <v>1718</v>
      </c>
      <c r="U69" s="377">
        <v>1560</v>
      </c>
      <c r="V69" s="378"/>
      <c r="W69" s="377"/>
      <c r="X69" s="378">
        <f>SUM(T69:W69)</f>
        <v>3278</v>
      </c>
      <c r="Y69" s="381">
        <f>IF(ISERROR(R69/X69-1),"         /0",(R69/X69-1))</f>
        <v>0.9359365466748018</v>
      </c>
    </row>
    <row r="70" spans="1:25" ht="19.5" customHeight="1">
      <c r="A70" s="375" t="s">
        <v>358</v>
      </c>
      <c r="B70" s="376">
        <v>441</v>
      </c>
      <c r="C70" s="377">
        <v>423</v>
      </c>
      <c r="D70" s="378">
        <v>0</v>
      </c>
      <c r="E70" s="377">
        <v>0</v>
      </c>
      <c r="F70" s="378">
        <f>SUM(B70:E70)</f>
        <v>864</v>
      </c>
      <c r="G70" s="379">
        <f>F70/$F$9</f>
        <v>0.0007667173670357678</v>
      </c>
      <c r="H70" s="376"/>
      <c r="I70" s="377"/>
      <c r="J70" s="378">
        <v>658</v>
      </c>
      <c r="K70" s="377">
        <v>646</v>
      </c>
      <c r="L70" s="378">
        <f>SUM(H70:K70)</f>
        <v>1304</v>
      </c>
      <c r="M70" s="380">
        <f>IF(ISERROR(F70/L70-1),"         /0",(F70/L70-1))</f>
        <v>-0.33742331288343563</v>
      </c>
      <c r="N70" s="376">
        <v>3453</v>
      </c>
      <c r="O70" s="377">
        <v>3298</v>
      </c>
      <c r="P70" s="378"/>
      <c r="Q70" s="377"/>
      <c r="R70" s="378">
        <f>SUM(N70:Q70)</f>
        <v>6751</v>
      </c>
      <c r="S70" s="379">
        <f>R70/$R$9</f>
        <v>0.0011688992798742416</v>
      </c>
      <c r="T70" s="390"/>
      <c r="U70" s="377"/>
      <c r="V70" s="378">
        <v>3182</v>
      </c>
      <c r="W70" s="377">
        <v>3165</v>
      </c>
      <c r="X70" s="378">
        <f>SUM(T70:W70)</f>
        <v>6347</v>
      </c>
      <c r="Y70" s="381">
        <f>IF(ISERROR(R70/X70-1),"         /0",(R70/X70-1))</f>
        <v>0.06365211911139124</v>
      </c>
    </row>
    <row r="71" spans="1:25" ht="19.5" customHeight="1">
      <c r="A71" s="375" t="s">
        <v>359</v>
      </c>
      <c r="B71" s="376">
        <v>393</v>
      </c>
      <c r="C71" s="377">
        <v>422</v>
      </c>
      <c r="D71" s="378">
        <v>0</v>
      </c>
      <c r="E71" s="377">
        <v>0</v>
      </c>
      <c r="F71" s="378">
        <f>SUM(B71:E71)</f>
        <v>815</v>
      </c>
      <c r="G71" s="379">
        <f>F71/$F$9</f>
        <v>0.0007232345533960077</v>
      </c>
      <c r="H71" s="376">
        <v>222</v>
      </c>
      <c r="I71" s="377">
        <v>248</v>
      </c>
      <c r="J71" s="378">
        <v>958</v>
      </c>
      <c r="K71" s="377">
        <v>877</v>
      </c>
      <c r="L71" s="378">
        <f>SUM(H71:K71)</f>
        <v>2305</v>
      </c>
      <c r="M71" s="380">
        <f>IF(ISERROR(F71/L71-1),"         /0",(F71/L71-1))</f>
        <v>-0.6464208242950109</v>
      </c>
      <c r="N71" s="376">
        <v>4371</v>
      </c>
      <c r="O71" s="377">
        <v>4726</v>
      </c>
      <c r="P71" s="378">
        <v>451</v>
      </c>
      <c r="Q71" s="377">
        <v>688</v>
      </c>
      <c r="R71" s="378">
        <f>SUM(N71:Q71)</f>
        <v>10236</v>
      </c>
      <c r="S71" s="379">
        <f>R71/$R$9</f>
        <v>0.0017723082548944953</v>
      </c>
      <c r="T71" s="390">
        <v>222</v>
      </c>
      <c r="U71" s="377">
        <v>248</v>
      </c>
      <c r="V71" s="378">
        <v>4179</v>
      </c>
      <c r="W71" s="377">
        <v>4017</v>
      </c>
      <c r="X71" s="378">
        <f>SUM(T71:W71)</f>
        <v>8666</v>
      </c>
      <c r="Y71" s="381">
        <f>IF(ISERROR(R71/X71-1),"         /0",(R71/X71-1))</f>
        <v>0.1811677821370874</v>
      </c>
    </row>
    <row r="72" spans="1:25" ht="19.5" customHeight="1">
      <c r="A72" s="375" t="s">
        <v>360</v>
      </c>
      <c r="B72" s="376">
        <v>294</v>
      </c>
      <c r="C72" s="377">
        <v>303</v>
      </c>
      <c r="D72" s="378">
        <v>0</v>
      </c>
      <c r="E72" s="377">
        <v>0</v>
      </c>
      <c r="F72" s="378">
        <f>SUM(B72:E72)</f>
        <v>597</v>
      </c>
      <c r="G72" s="379">
        <f>F72/$F$9</f>
        <v>0.0005297804029170757</v>
      </c>
      <c r="H72" s="376">
        <v>345</v>
      </c>
      <c r="I72" s="377">
        <v>355</v>
      </c>
      <c r="J72" s="378">
        <v>529</v>
      </c>
      <c r="K72" s="377">
        <v>563</v>
      </c>
      <c r="L72" s="378">
        <f>SUM(H72:K72)</f>
        <v>1792</v>
      </c>
      <c r="M72" s="380">
        <f>IF(ISERROR(F72/L72-1),"         /0",(F72/L72-1))</f>
        <v>-0.6668526785714286</v>
      </c>
      <c r="N72" s="376">
        <v>3078</v>
      </c>
      <c r="O72" s="377">
        <v>3273</v>
      </c>
      <c r="P72" s="378">
        <v>494</v>
      </c>
      <c r="Q72" s="377">
        <v>648</v>
      </c>
      <c r="R72" s="378">
        <f>SUM(N72:Q72)</f>
        <v>7493</v>
      </c>
      <c r="S72" s="379">
        <f>R72/$R$9</f>
        <v>0.001297372582446703</v>
      </c>
      <c r="T72" s="390">
        <v>345</v>
      </c>
      <c r="U72" s="377">
        <v>355</v>
      </c>
      <c r="V72" s="378">
        <v>2956</v>
      </c>
      <c r="W72" s="377">
        <v>2835</v>
      </c>
      <c r="X72" s="378">
        <f>SUM(T72:W72)</f>
        <v>6491</v>
      </c>
      <c r="Y72" s="381">
        <f>IF(ISERROR(R72/X72-1),"         /0",(R72/X72-1))</f>
        <v>0.1543675858881528</v>
      </c>
    </row>
    <row r="73" spans="1:25" ht="19.5" customHeight="1" thickBot="1">
      <c r="A73" s="375" t="s">
        <v>286</v>
      </c>
      <c r="B73" s="376">
        <v>18281</v>
      </c>
      <c r="C73" s="377">
        <v>17637</v>
      </c>
      <c r="D73" s="378">
        <v>533</v>
      </c>
      <c r="E73" s="377">
        <v>859</v>
      </c>
      <c r="F73" s="378">
        <f>SUM(B73:E73)</f>
        <v>37310</v>
      </c>
      <c r="G73" s="379">
        <f>F73/$F$9</f>
        <v>0.03310905667141724</v>
      </c>
      <c r="H73" s="376">
        <v>14528</v>
      </c>
      <c r="I73" s="377">
        <v>17497</v>
      </c>
      <c r="J73" s="378">
        <v>256</v>
      </c>
      <c r="K73" s="377">
        <v>431</v>
      </c>
      <c r="L73" s="378">
        <f>SUM(H73:K73)</f>
        <v>32712</v>
      </c>
      <c r="M73" s="380">
        <f>IF(ISERROR(F73/L73-1),"         /0",(F73/L73-1))</f>
        <v>0.14056003912937154</v>
      </c>
      <c r="N73" s="376">
        <v>111303</v>
      </c>
      <c r="O73" s="377">
        <v>107636</v>
      </c>
      <c r="P73" s="378">
        <v>2243</v>
      </c>
      <c r="Q73" s="377">
        <v>2569</v>
      </c>
      <c r="R73" s="378">
        <f>SUM(N73:Q73)</f>
        <v>223751</v>
      </c>
      <c r="S73" s="379">
        <f>R73/$R$9</f>
        <v>0.03874128022087712</v>
      </c>
      <c r="T73" s="390">
        <v>98022</v>
      </c>
      <c r="U73" s="377">
        <v>104553</v>
      </c>
      <c r="V73" s="378">
        <v>1313</v>
      </c>
      <c r="W73" s="377">
        <v>1722</v>
      </c>
      <c r="X73" s="378">
        <f>SUM(T73:W73)</f>
        <v>205610</v>
      </c>
      <c r="Y73" s="381">
        <f>IF(ISERROR(R73/X73-1),"         /0",(R73/X73-1))</f>
        <v>0.08823014444822719</v>
      </c>
    </row>
    <row r="74" spans="1:25" s="428" customFormat="1" ht="19.5" customHeight="1">
      <c r="A74" s="421" t="s">
        <v>51</v>
      </c>
      <c r="B74" s="422">
        <f>SUM(B75:B93)</f>
        <v>85323</v>
      </c>
      <c r="C74" s="423">
        <f>SUM(C75:C93)</f>
        <v>69945</v>
      </c>
      <c r="D74" s="424">
        <f>SUM(D75:D93)</f>
        <v>403</v>
      </c>
      <c r="E74" s="423">
        <f>SUM(E75:E93)</f>
        <v>272</v>
      </c>
      <c r="F74" s="424">
        <f>SUM(B74:E74)</f>
        <v>155943</v>
      </c>
      <c r="G74" s="425">
        <f>F74/$F$9</f>
        <v>0.13838449811071613</v>
      </c>
      <c r="H74" s="422">
        <f>SUM(H75:H93)</f>
        <v>81334</v>
      </c>
      <c r="I74" s="423">
        <f>SUM(I75:I93)</f>
        <v>68318</v>
      </c>
      <c r="J74" s="424">
        <f>SUM(J75:J93)</f>
        <v>233</v>
      </c>
      <c r="K74" s="423">
        <f>SUM(K75:K93)</f>
        <v>0</v>
      </c>
      <c r="L74" s="424">
        <f>SUM(H74:K74)</f>
        <v>149885</v>
      </c>
      <c r="M74" s="426">
        <f>IF(ISERROR(F74/L74-1),"         /0",(F74/L74-1))</f>
        <v>0.04041765353437632</v>
      </c>
      <c r="N74" s="422">
        <f>SUM(N75:N93)</f>
        <v>413589</v>
      </c>
      <c r="O74" s="423">
        <f>SUM(O75:O93)</f>
        <v>373370</v>
      </c>
      <c r="P74" s="424">
        <f>SUM(P75:P93)</f>
        <v>1047</v>
      </c>
      <c r="Q74" s="423">
        <f>SUM(Q75:Q93)</f>
        <v>415</v>
      </c>
      <c r="R74" s="424">
        <f>SUM(N74:Q74)</f>
        <v>788421</v>
      </c>
      <c r="S74" s="425">
        <f>R74/$R$9</f>
        <v>0.13651084863542134</v>
      </c>
      <c r="T74" s="422">
        <f>SUM(T75:T93)</f>
        <v>381485</v>
      </c>
      <c r="U74" s="423">
        <f>SUM(U75:U93)</f>
        <v>343509</v>
      </c>
      <c r="V74" s="424">
        <f>SUM(V75:V93)</f>
        <v>727</v>
      </c>
      <c r="W74" s="423">
        <f>SUM(W75:W93)</f>
        <v>71</v>
      </c>
      <c r="X74" s="424">
        <f>SUM(T74:W74)</f>
        <v>725792</v>
      </c>
      <c r="Y74" s="427">
        <f>IF(ISERROR(R74/X74-1),"         /0",(R74/X74-1))</f>
        <v>0.086290562585424</v>
      </c>
    </row>
    <row r="75" spans="1:25" ht="19.5" customHeight="1">
      <c r="A75" s="368" t="s">
        <v>361</v>
      </c>
      <c r="B75" s="369">
        <v>22330</v>
      </c>
      <c r="C75" s="370">
        <v>18362</v>
      </c>
      <c r="D75" s="371">
        <v>21</v>
      </c>
      <c r="E75" s="370">
        <v>0</v>
      </c>
      <c r="F75" s="371">
        <f>SUM(B75:E75)</f>
        <v>40713</v>
      </c>
      <c r="G75" s="372">
        <f>F75/$F$9</f>
        <v>0.03612889370848057</v>
      </c>
      <c r="H75" s="369">
        <v>21116</v>
      </c>
      <c r="I75" s="370">
        <v>20024</v>
      </c>
      <c r="J75" s="371"/>
      <c r="K75" s="370"/>
      <c r="L75" s="371">
        <f>SUM(H75:K75)</f>
        <v>41140</v>
      </c>
      <c r="M75" s="373">
        <f>IF(ISERROR(F75/L75-1),"         /0",(F75/L75-1))</f>
        <v>-0.010379192999513842</v>
      </c>
      <c r="N75" s="369">
        <v>98573</v>
      </c>
      <c r="O75" s="370">
        <v>93152</v>
      </c>
      <c r="P75" s="371">
        <v>155</v>
      </c>
      <c r="Q75" s="370">
        <v>0</v>
      </c>
      <c r="R75" s="371">
        <f>SUM(N75:Q75)</f>
        <v>191880</v>
      </c>
      <c r="S75" s="372">
        <f>R75/$R$9</f>
        <v>0.03322298827170338</v>
      </c>
      <c r="T75" s="369">
        <v>96147</v>
      </c>
      <c r="U75" s="370">
        <v>96228</v>
      </c>
      <c r="V75" s="371">
        <v>192</v>
      </c>
      <c r="W75" s="370">
        <v>0</v>
      </c>
      <c r="X75" s="371">
        <f>SUM(T75:W75)</f>
        <v>192567</v>
      </c>
      <c r="Y75" s="374">
        <f>IF(ISERROR(R75/X75-1),"         /0",(R75/X75-1))</f>
        <v>-0.003567589462368903</v>
      </c>
    </row>
    <row r="76" spans="1:25" ht="19.5" customHeight="1">
      <c r="A76" s="375" t="s">
        <v>362</v>
      </c>
      <c r="B76" s="376">
        <v>6874</v>
      </c>
      <c r="C76" s="377">
        <v>5340</v>
      </c>
      <c r="D76" s="378">
        <v>0</v>
      </c>
      <c r="E76" s="377">
        <v>0</v>
      </c>
      <c r="F76" s="378">
        <f>SUM(B76:E76)</f>
        <v>12214</v>
      </c>
      <c r="G76" s="379">
        <f>F76/$F$9</f>
        <v>0.01083875685298017</v>
      </c>
      <c r="H76" s="376">
        <v>7421</v>
      </c>
      <c r="I76" s="377">
        <v>5299</v>
      </c>
      <c r="J76" s="378"/>
      <c r="K76" s="377">
        <v>0</v>
      </c>
      <c r="L76" s="378">
        <f>SUM(H76:K76)</f>
        <v>12720</v>
      </c>
      <c r="M76" s="380">
        <f>IF(ISERROR(F76/L76-1),"         /0",(F76/L76-1))</f>
        <v>-0.03977987421383644</v>
      </c>
      <c r="N76" s="376">
        <v>26917</v>
      </c>
      <c r="O76" s="377">
        <v>22307</v>
      </c>
      <c r="P76" s="378">
        <v>39</v>
      </c>
      <c r="Q76" s="377">
        <v>0</v>
      </c>
      <c r="R76" s="378">
        <f>SUM(N76:Q76)</f>
        <v>49263</v>
      </c>
      <c r="S76" s="379">
        <f>R76/$R$9</f>
        <v>0.008529623052058179</v>
      </c>
      <c r="T76" s="376">
        <v>30622</v>
      </c>
      <c r="U76" s="377">
        <v>23024</v>
      </c>
      <c r="V76" s="378">
        <v>7</v>
      </c>
      <c r="W76" s="377">
        <v>0</v>
      </c>
      <c r="X76" s="378">
        <f>SUM(T76:W76)</f>
        <v>53653</v>
      </c>
      <c r="Y76" s="381">
        <f>IF(ISERROR(R76/X76-1),"         /0",(R76/X76-1))</f>
        <v>-0.08182207891450621</v>
      </c>
    </row>
    <row r="77" spans="1:25" ht="19.5" customHeight="1">
      <c r="A77" s="375" t="s">
        <v>363</v>
      </c>
      <c r="B77" s="376">
        <v>6027</v>
      </c>
      <c r="C77" s="377">
        <v>5264</v>
      </c>
      <c r="D77" s="378">
        <v>0</v>
      </c>
      <c r="E77" s="377">
        <v>0</v>
      </c>
      <c r="F77" s="378">
        <f aca="true" t="shared" si="16" ref="F77:F90">SUM(B77:E77)</f>
        <v>11291</v>
      </c>
      <c r="G77" s="379">
        <f aca="true" t="shared" si="17" ref="G77:G90">F77/$F$9</f>
        <v>0.010019682628704691</v>
      </c>
      <c r="H77" s="376">
        <v>8740</v>
      </c>
      <c r="I77" s="377">
        <v>6347</v>
      </c>
      <c r="J77" s="378"/>
      <c r="K77" s="377"/>
      <c r="L77" s="378">
        <f aca="true" t="shared" si="18" ref="L77:L90">SUM(H77:K77)</f>
        <v>15087</v>
      </c>
      <c r="M77" s="380">
        <f aca="true" t="shared" si="19" ref="M77:M90">IF(ISERROR(F77/L77-1),"         /0",(F77/L77-1))</f>
        <v>-0.25160734407105456</v>
      </c>
      <c r="N77" s="376">
        <v>31883</v>
      </c>
      <c r="O77" s="377">
        <v>26032</v>
      </c>
      <c r="P77" s="378">
        <v>15</v>
      </c>
      <c r="Q77" s="377"/>
      <c r="R77" s="378">
        <f aca="true" t="shared" si="20" ref="R77:R90">SUM(N77:Q77)</f>
        <v>57930</v>
      </c>
      <c r="S77" s="379">
        <f aca="true" t="shared" si="21" ref="S77:S90">R77/$R$9</f>
        <v>0.010030267409734086</v>
      </c>
      <c r="T77" s="376">
        <v>42966</v>
      </c>
      <c r="U77" s="377">
        <v>30674</v>
      </c>
      <c r="V77" s="378">
        <v>7</v>
      </c>
      <c r="W77" s="377"/>
      <c r="X77" s="378">
        <f aca="true" t="shared" si="22" ref="X77:X90">SUM(T77:W77)</f>
        <v>73647</v>
      </c>
      <c r="Y77" s="381">
        <f aca="true" t="shared" si="23" ref="Y77:Y90">IF(ISERROR(R77/X77-1),"         /0",(R77/X77-1))</f>
        <v>-0.21340991486414929</v>
      </c>
    </row>
    <row r="78" spans="1:25" ht="19.5" customHeight="1">
      <c r="A78" s="375" t="s">
        <v>364</v>
      </c>
      <c r="B78" s="376">
        <v>4873</v>
      </c>
      <c r="C78" s="377">
        <v>5101</v>
      </c>
      <c r="D78" s="378">
        <v>42</v>
      </c>
      <c r="E78" s="377">
        <v>0</v>
      </c>
      <c r="F78" s="378">
        <f t="shared" si="16"/>
        <v>10016</v>
      </c>
      <c r="G78" s="379">
        <f t="shared" si="17"/>
        <v>0.008888242069710938</v>
      </c>
      <c r="H78" s="376">
        <v>4891</v>
      </c>
      <c r="I78" s="377">
        <v>5674</v>
      </c>
      <c r="J78" s="378">
        <v>96</v>
      </c>
      <c r="K78" s="377"/>
      <c r="L78" s="378">
        <f t="shared" si="18"/>
        <v>10661</v>
      </c>
      <c r="M78" s="380">
        <f t="shared" si="19"/>
        <v>-0.06050089109839607</v>
      </c>
      <c r="N78" s="376">
        <v>20844</v>
      </c>
      <c r="O78" s="377">
        <v>25597</v>
      </c>
      <c r="P78" s="378">
        <v>270</v>
      </c>
      <c r="Q78" s="377">
        <v>103</v>
      </c>
      <c r="R78" s="378">
        <f t="shared" si="20"/>
        <v>46814</v>
      </c>
      <c r="S78" s="379">
        <f t="shared" si="21"/>
        <v>0.008105591895724004</v>
      </c>
      <c r="T78" s="376">
        <v>19882</v>
      </c>
      <c r="U78" s="377">
        <v>26117</v>
      </c>
      <c r="V78" s="378">
        <v>252</v>
      </c>
      <c r="W78" s="377">
        <v>0</v>
      </c>
      <c r="X78" s="378">
        <f t="shared" si="22"/>
        <v>46251</v>
      </c>
      <c r="Y78" s="381">
        <f t="shared" si="23"/>
        <v>0.012172709779248114</v>
      </c>
    </row>
    <row r="79" spans="1:25" ht="19.5" customHeight="1">
      <c r="A79" s="375" t="s">
        <v>365</v>
      </c>
      <c r="B79" s="376">
        <v>3547</v>
      </c>
      <c r="C79" s="377">
        <v>4459</v>
      </c>
      <c r="D79" s="378">
        <v>16</v>
      </c>
      <c r="E79" s="377">
        <v>0</v>
      </c>
      <c r="F79" s="378">
        <f t="shared" si="16"/>
        <v>8022</v>
      </c>
      <c r="G79" s="379">
        <f t="shared" si="17"/>
        <v>0.007118757775880704</v>
      </c>
      <c r="H79" s="376">
        <v>3209</v>
      </c>
      <c r="I79" s="377">
        <v>4489</v>
      </c>
      <c r="J79" s="378"/>
      <c r="K79" s="377"/>
      <c r="L79" s="378">
        <f t="shared" si="18"/>
        <v>7698</v>
      </c>
      <c r="M79" s="380">
        <f t="shared" si="19"/>
        <v>0.04208885424785658</v>
      </c>
      <c r="N79" s="376">
        <v>18463</v>
      </c>
      <c r="O79" s="377">
        <v>22242</v>
      </c>
      <c r="P79" s="378">
        <v>82</v>
      </c>
      <c r="Q79" s="377">
        <v>0</v>
      </c>
      <c r="R79" s="378">
        <f t="shared" si="20"/>
        <v>40787</v>
      </c>
      <c r="S79" s="379">
        <f t="shared" si="21"/>
        <v>0.007062049315394859</v>
      </c>
      <c r="T79" s="376">
        <v>17551</v>
      </c>
      <c r="U79" s="377">
        <v>22892</v>
      </c>
      <c r="V79" s="378">
        <v>51</v>
      </c>
      <c r="W79" s="377">
        <v>0</v>
      </c>
      <c r="X79" s="378">
        <f t="shared" si="22"/>
        <v>40494</v>
      </c>
      <c r="Y79" s="381">
        <f t="shared" si="23"/>
        <v>0.007235639847878783</v>
      </c>
    </row>
    <row r="80" spans="1:25" ht="19.5" customHeight="1">
      <c r="A80" s="375" t="s">
        <v>366</v>
      </c>
      <c r="B80" s="376">
        <v>4127</v>
      </c>
      <c r="C80" s="377">
        <v>3106</v>
      </c>
      <c r="D80" s="378">
        <v>0</v>
      </c>
      <c r="E80" s="377">
        <v>0</v>
      </c>
      <c r="F80" s="378">
        <f t="shared" si="16"/>
        <v>7233</v>
      </c>
      <c r="G80" s="379">
        <f t="shared" si="17"/>
        <v>0.006418595735844569</v>
      </c>
      <c r="H80" s="376">
        <v>3646</v>
      </c>
      <c r="I80" s="377">
        <v>2964</v>
      </c>
      <c r="J80" s="378"/>
      <c r="K80" s="377">
        <v>0</v>
      </c>
      <c r="L80" s="378">
        <f t="shared" si="18"/>
        <v>6610</v>
      </c>
      <c r="M80" s="380">
        <f t="shared" si="19"/>
        <v>0.0942511346444781</v>
      </c>
      <c r="N80" s="376">
        <v>19178</v>
      </c>
      <c r="O80" s="377">
        <v>17621</v>
      </c>
      <c r="P80" s="378"/>
      <c r="Q80" s="377"/>
      <c r="R80" s="378">
        <f t="shared" si="20"/>
        <v>36799</v>
      </c>
      <c r="S80" s="379">
        <f t="shared" si="21"/>
        <v>0.006371548600221036</v>
      </c>
      <c r="T80" s="376">
        <v>16937</v>
      </c>
      <c r="U80" s="377">
        <v>16011</v>
      </c>
      <c r="V80" s="378"/>
      <c r="W80" s="377">
        <v>0</v>
      </c>
      <c r="X80" s="378">
        <f t="shared" si="22"/>
        <v>32948</v>
      </c>
      <c r="Y80" s="381">
        <f t="shared" si="23"/>
        <v>0.11688114604831856</v>
      </c>
    </row>
    <row r="81" spans="1:25" ht="19.5" customHeight="1">
      <c r="A81" s="375" t="s">
        <v>367</v>
      </c>
      <c r="B81" s="376">
        <v>4061</v>
      </c>
      <c r="C81" s="377">
        <v>2550</v>
      </c>
      <c r="D81" s="378">
        <v>0</v>
      </c>
      <c r="E81" s="377">
        <v>0</v>
      </c>
      <c r="F81" s="378">
        <f t="shared" si="16"/>
        <v>6611</v>
      </c>
      <c r="G81" s="379">
        <f t="shared" si="17"/>
        <v>0.005866630223927616</v>
      </c>
      <c r="H81" s="376">
        <v>4305</v>
      </c>
      <c r="I81" s="377">
        <v>2765</v>
      </c>
      <c r="J81" s="378"/>
      <c r="K81" s="377"/>
      <c r="L81" s="378">
        <f t="shared" si="18"/>
        <v>7070</v>
      </c>
      <c r="M81" s="380">
        <f t="shared" si="19"/>
        <v>-0.06492220650636493</v>
      </c>
      <c r="N81" s="376">
        <v>20262</v>
      </c>
      <c r="O81" s="377">
        <v>17222</v>
      </c>
      <c r="P81" s="378"/>
      <c r="Q81" s="377"/>
      <c r="R81" s="378">
        <f t="shared" si="20"/>
        <v>37484</v>
      </c>
      <c r="S81" s="379">
        <f t="shared" si="21"/>
        <v>0.006490152659873511</v>
      </c>
      <c r="T81" s="376">
        <v>18180</v>
      </c>
      <c r="U81" s="377">
        <v>17852</v>
      </c>
      <c r="V81" s="378"/>
      <c r="W81" s="377"/>
      <c r="X81" s="378">
        <f t="shared" si="22"/>
        <v>36032</v>
      </c>
      <c r="Y81" s="381">
        <f t="shared" si="23"/>
        <v>0.04029751332149201</v>
      </c>
    </row>
    <row r="82" spans="1:25" ht="19.5" customHeight="1">
      <c r="A82" s="375" t="s">
        <v>368</v>
      </c>
      <c r="B82" s="376">
        <v>2726</v>
      </c>
      <c r="C82" s="377">
        <v>2757</v>
      </c>
      <c r="D82" s="378">
        <v>3</v>
      </c>
      <c r="E82" s="377">
        <v>0</v>
      </c>
      <c r="F82" s="378">
        <f t="shared" si="16"/>
        <v>5486</v>
      </c>
      <c r="G82" s="379">
        <f t="shared" si="17"/>
        <v>0.004868300318933127</v>
      </c>
      <c r="H82" s="376">
        <v>898</v>
      </c>
      <c r="I82" s="377">
        <v>625</v>
      </c>
      <c r="J82" s="378"/>
      <c r="K82" s="377"/>
      <c r="L82" s="378">
        <f t="shared" si="18"/>
        <v>1523</v>
      </c>
      <c r="M82" s="380">
        <f t="shared" si="19"/>
        <v>2.602101116217991</v>
      </c>
      <c r="N82" s="376">
        <v>14327</v>
      </c>
      <c r="O82" s="377">
        <v>16918</v>
      </c>
      <c r="P82" s="378">
        <v>44</v>
      </c>
      <c r="Q82" s="377">
        <v>0</v>
      </c>
      <c r="R82" s="378">
        <f t="shared" si="20"/>
        <v>31289</v>
      </c>
      <c r="S82" s="379">
        <f t="shared" si="21"/>
        <v>0.0054175217846223</v>
      </c>
      <c r="T82" s="376">
        <v>3893</v>
      </c>
      <c r="U82" s="377">
        <v>3329</v>
      </c>
      <c r="V82" s="378"/>
      <c r="W82" s="377"/>
      <c r="X82" s="378">
        <f t="shared" si="22"/>
        <v>7222</v>
      </c>
      <c r="Y82" s="381">
        <f t="shared" si="23"/>
        <v>3.332456383273332</v>
      </c>
    </row>
    <row r="83" spans="1:25" ht="19.5" customHeight="1">
      <c r="A83" s="375" t="s">
        <v>369</v>
      </c>
      <c r="B83" s="376">
        <v>2281</v>
      </c>
      <c r="C83" s="377">
        <v>2116</v>
      </c>
      <c r="D83" s="378">
        <v>0</v>
      </c>
      <c r="E83" s="377">
        <v>0</v>
      </c>
      <c r="F83" s="378">
        <f t="shared" si="16"/>
        <v>4397</v>
      </c>
      <c r="G83" s="379">
        <f t="shared" si="17"/>
        <v>0.0039019169708984615</v>
      </c>
      <c r="H83" s="376">
        <v>2284</v>
      </c>
      <c r="I83" s="377">
        <v>1705</v>
      </c>
      <c r="J83" s="378">
        <v>0</v>
      </c>
      <c r="K83" s="377"/>
      <c r="L83" s="378">
        <f t="shared" si="18"/>
        <v>3989</v>
      </c>
      <c r="M83" s="380">
        <f t="shared" si="19"/>
        <v>0.10228127350213079</v>
      </c>
      <c r="N83" s="376">
        <v>11861</v>
      </c>
      <c r="O83" s="377">
        <v>15175</v>
      </c>
      <c r="P83" s="378"/>
      <c r="Q83" s="377"/>
      <c r="R83" s="378">
        <f t="shared" si="20"/>
        <v>27036</v>
      </c>
      <c r="S83" s="379">
        <f t="shared" si="21"/>
        <v>0.004681137747101169</v>
      </c>
      <c r="T83" s="376">
        <v>9621</v>
      </c>
      <c r="U83" s="377">
        <v>10115</v>
      </c>
      <c r="V83" s="378">
        <v>0</v>
      </c>
      <c r="W83" s="377"/>
      <c r="X83" s="378">
        <f t="shared" si="22"/>
        <v>19736</v>
      </c>
      <c r="Y83" s="381">
        <f t="shared" si="23"/>
        <v>0.36988244831779493</v>
      </c>
    </row>
    <row r="84" spans="1:25" ht="19.5" customHeight="1">
      <c r="A84" s="375" t="s">
        <v>370</v>
      </c>
      <c r="B84" s="376">
        <v>2242</v>
      </c>
      <c r="C84" s="377">
        <v>1768</v>
      </c>
      <c r="D84" s="378">
        <v>0</v>
      </c>
      <c r="E84" s="377">
        <v>0</v>
      </c>
      <c r="F84" s="378">
        <f t="shared" si="16"/>
        <v>4010</v>
      </c>
      <c r="G84" s="379">
        <f t="shared" si="17"/>
        <v>0.003558491483580357</v>
      </c>
      <c r="H84" s="376"/>
      <c r="I84" s="377"/>
      <c r="J84" s="378"/>
      <c r="K84" s="377"/>
      <c r="L84" s="378">
        <f t="shared" si="18"/>
        <v>0</v>
      </c>
      <c r="M84" s="380" t="str">
        <f t="shared" si="19"/>
        <v>         /0</v>
      </c>
      <c r="N84" s="376">
        <v>3732</v>
      </c>
      <c r="O84" s="377">
        <v>3241</v>
      </c>
      <c r="P84" s="378"/>
      <c r="Q84" s="377"/>
      <c r="R84" s="378">
        <f t="shared" si="20"/>
        <v>6973</v>
      </c>
      <c r="S84" s="379">
        <f t="shared" si="21"/>
        <v>0.0012073373838784012</v>
      </c>
      <c r="T84" s="376"/>
      <c r="U84" s="377"/>
      <c r="V84" s="378"/>
      <c r="W84" s="377"/>
      <c r="X84" s="378">
        <f t="shared" si="22"/>
        <v>0</v>
      </c>
      <c r="Y84" s="381" t="str">
        <f t="shared" si="23"/>
        <v>         /0</v>
      </c>
    </row>
    <row r="85" spans="1:25" ht="19.5" customHeight="1">
      <c r="A85" s="375" t="s">
        <v>371</v>
      </c>
      <c r="B85" s="376">
        <v>1639</v>
      </c>
      <c r="C85" s="377">
        <v>1206</v>
      </c>
      <c r="D85" s="378">
        <v>29</v>
      </c>
      <c r="E85" s="377">
        <v>0</v>
      </c>
      <c r="F85" s="378">
        <f t="shared" si="16"/>
        <v>2874</v>
      </c>
      <c r="G85" s="379">
        <f t="shared" si="17"/>
        <v>0.002550400130625922</v>
      </c>
      <c r="H85" s="376">
        <v>1174</v>
      </c>
      <c r="I85" s="377">
        <v>854</v>
      </c>
      <c r="J85" s="378"/>
      <c r="K85" s="377">
        <v>0</v>
      </c>
      <c r="L85" s="378">
        <f t="shared" si="18"/>
        <v>2028</v>
      </c>
      <c r="M85" s="380">
        <f t="shared" si="19"/>
        <v>0.4171597633136095</v>
      </c>
      <c r="N85" s="376">
        <v>9523</v>
      </c>
      <c r="O85" s="377">
        <v>5901</v>
      </c>
      <c r="P85" s="378">
        <v>32</v>
      </c>
      <c r="Q85" s="377">
        <v>0</v>
      </c>
      <c r="R85" s="378">
        <f t="shared" si="20"/>
        <v>15456</v>
      </c>
      <c r="S85" s="379">
        <f t="shared" si="21"/>
        <v>0.0026761231328301404</v>
      </c>
      <c r="T85" s="376">
        <v>7540</v>
      </c>
      <c r="U85" s="377">
        <v>4795</v>
      </c>
      <c r="V85" s="378">
        <v>48</v>
      </c>
      <c r="W85" s="377">
        <v>0</v>
      </c>
      <c r="X85" s="378">
        <f t="shared" si="22"/>
        <v>12383</v>
      </c>
      <c r="Y85" s="381">
        <f t="shared" si="23"/>
        <v>0.2481628038439796</v>
      </c>
    </row>
    <row r="86" spans="1:25" ht="19.5" customHeight="1">
      <c r="A86" s="375" t="s">
        <v>372</v>
      </c>
      <c r="B86" s="376">
        <v>871</v>
      </c>
      <c r="C86" s="377">
        <v>584</v>
      </c>
      <c r="D86" s="378">
        <v>0</v>
      </c>
      <c r="E86" s="377">
        <v>0</v>
      </c>
      <c r="F86" s="378">
        <f t="shared" si="16"/>
        <v>1455</v>
      </c>
      <c r="G86" s="379">
        <f t="shared" si="17"/>
        <v>0.0012911733437928727</v>
      </c>
      <c r="H86" s="376">
        <v>568</v>
      </c>
      <c r="I86" s="377">
        <v>387</v>
      </c>
      <c r="J86" s="378">
        <v>0</v>
      </c>
      <c r="K86" s="377"/>
      <c r="L86" s="378">
        <f t="shared" si="18"/>
        <v>955</v>
      </c>
      <c r="M86" s="380">
        <f t="shared" si="19"/>
        <v>0.5235602094240839</v>
      </c>
      <c r="N86" s="376">
        <v>4187</v>
      </c>
      <c r="O86" s="377">
        <v>2732</v>
      </c>
      <c r="P86" s="378">
        <v>11</v>
      </c>
      <c r="Q86" s="377">
        <v>20</v>
      </c>
      <c r="R86" s="378">
        <f t="shared" si="20"/>
        <v>6950</v>
      </c>
      <c r="S86" s="379">
        <f t="shared" si="21"/>
        <v>0.00120335505778788</v>
      </c>
      <c r="T86" s="376">
        <v>3642</v>
      </c>
      <c r="U86" s="377">
        <v>2094</v>
      </c>
      <c r="V86" s="378">
        <v>1</v>
      </c>
      <c r="W86" s="377"/>
      <c r="X86" s="378">
        <f t="shared" si="22"/>
        <v>5737</v>
      </c>
      <c r="Y86" s="381">
        <f t="shared" si="23"/>
        <v>0.21143454767299974</v>
      </c>
    </row>
    <row r="87" spans="1:25" ht="19.5" customHeight="1">
      <c r="A87" s="375" t="s">
        <v>373</v>
      </c>
      <c r="B87" s="376">
        <v>627</v>
      </c>
      <c r="C87" s="377">
        <v>455</v>
      </c>
      <c r="D87" s="378">
        <v>0</v>
      </c>
      <c r="E87" s="377">
        <v>0</v>
      </c>
      <c r="F87" s="378">
        <f t="shared" si="16"/>
        <v>1082</v>
      </c>
      <c r="G87" s="379">
        <f t="shared" si="17"/>
        <v>0.0009601715175146998</v>
      </c>
      <c r="H87" s="376">
        <v>483</v>
      </c>
      <c r="I87" s="377">
        <v>465</v>
      </c>
      <c r="J87" s="378"/>
      <c r="K87" s="377"/>
      <c r="L87" s="378">
        <f t="shared" si="18"/>
        <v>948</v>
      </c>
      <c r="M87" s="380">
        <f t="shared" si="19"/>
        <v>0.14135021097046407</v>
      </c>
      <c r="N87" s="376">
        <v>3313</v>
      </c>
      <c r="O87" s="377">
        <v>2969</v>
      </c>
      <c r="P87" s="378"/>
      <c r="Q87" s="377"/>
      <c r="R87" s="378">
        <f t="shared" si="20"/>
        <v>6282</v>
      </c>
      <c r="S87" s="379">
        <f t="shared" si="21"/>
        <v>0.0010876944565501386</v>
      </c>
      <c r="T87" s="376">
        <v>2777</v>
      </c>
      <c r="U87" s="377">
        <v>2547</v>
      </c>
      <c r="V87" s="378"/>
      <c r="W87" s="377"/>
      <c r="X87" s="378">
        <f t="shared" si="22"/>
        <v>5324</v>
      </c>
      <c r="Y87" s="381">
        <f t="shared" si="23"/>
        <v>0.17993989481592787</v>
      </c>
    </row>
    <row r="88" spans="1:25" ht="19.5" customHeight="1">
      <c r="A88" s="375" t="s">
        <v>374</v>
      </c>
      <c r="B88" s="376">
        <v>767</v>
      </c>
      <c r="C88" s="377">
        <v>301</v>
      </c>
      <c r="D88" s="378">
        <v>0</v>
      </c>
      <c r="E88" s="377">
        <v>0</v>
      </c>
      <c r="F88" s="378">
        <f t="shared" si="16"/>
        <v>1068</v>
      </c>
      <c r="G88" s="379">
        <f t="shared" si="17"/>
        <v>0.0009477478564747685</v>
      </c>
      <c r="H88" s="376">
        <v>752</v>
      </c>
      <c r="I88" s="377">
        <v>417</v>
      </c>
      <c r="J88" s="378"/>
      <c r="K88" s="377"/>
      <c r="L88" s="378">
        <f t="shared" si="18"/>
        <v>1169</v>
      </c>
      <c r="M88" s="380">
        <f t="shared" si="19"/>
        <v>-0.08639863130881098</v>
      </c>
      <c r="N88" s="376">
        <v>5747</v>
      </c>
      <c r="O88" s="377">
        <v>2356</v>
      </c>
      <c r="P88" s="378"/>
      <c r="Q88" s="377"/>
      <c r="R88" s="378">
        <f t="shared" si="20"/>
        <v>8103</v>
      </c>
      <c r="S88" s="379">
        <f t="shared" si="21"/>
        <v>0.0014029907961518263</v>
      </c>
      <c r="T88" s="376">
        <v>4611</v>
      </c>
      <c r="U88" s="377">
        <v>2146</v>
      </c>
      <c r="V88" s="378"/>
      <c r="W88" s="377"/>
      <c r="X88" s="378">
        <f t="shared" si="22"/>
        <v>6757</v>
      </c>
      <c r="Y88" s="381">
        <f t="shared" si="23"/>
        <v>0.19920082877016432</v>
      </c>
    </row>
    <row r="89" spans="1:25" ht="19.5" customHeight="1">
      <c r="A89" s="375" t="s">
        <v>375</v>
      </c>
      <c r="B89" s="376">
        <v>554</v>
      </c>
      <c r="C89" s="377">
        <v>440</v>
      </c>
      <c r="D89" s="378">
        <v>0</v>
      </c>
      <c r="E89" s="377">
        <v>0</v>
      </c>
      <c r="F89" s="378">
        <f t="shared" si="16"/>
        <v>994</v>
      </c>
      <c r="G89" s="379">
        <f t="shared" si="17"/>
        <v>0.0008820799338351309</v>
      </c>
      <c r="H89" s="376">
        <v>643</v>
      </c>
      <c r="I89" s="377">
        <v>418</v>
      </c>
      <c r="J89" s="378">
        <v>43</v>
      </c>
      <c r="K89" s="377"/>
      <c r="L89" s="378">
        <f t="shared" si="18"/>
        <v>1104</v>
      </c>
      <c r="M89" s="380">
        <f t="shared" si="19"/>
        <v>-0.09963768115942029</v>
      </c>
      <c r="N89" s="376">
        <v>2744</v>
      </c>
      <c r="O89" s="377">
        <v>2204</v>
      </c>
      <c r="P89" s="378"/>
      <c r="Q89" s="377"/>
      <c r="R89" s="378">
        <f t="shared" si="20"/>
        <v>4948</v>
      </c>
      <c r="S89" s="379">
        <f t="shared" si="21"/>
        <v>0.0008567195432999181</v>
      </c>
      <c r="T89" s="376">
        <v>3629</v>
      </c>
      <c r="U89" s="377">
        <v>2556</v>
      </c>
      <c r="V89" s="378">
        <v>43</v>
      </c>
      <c r="W89" s="377"/>
      <c r="X89" s="378">
        <f t="shared" si="22"/>
        <v>6228</v>
      </c>
      <c r="Y89" s="381">
        <f t="shared" si="23"/>
        <v>-0.2055234425176622</v>
      </c>
    </row>
    <row r="90" spans="1:25" ht="19.5" customHeight="1">
      <c r="A90" s="375" t="s">
        <v>376</v>
      </c>
      <c r="B90" s="376">
        <v>551</v>
      </c>
      <c r="C90" s="377">
        <v>440</v>
      </c>
      <c r="D90" s="378">
        <v>0</v>
      </c>
      <c r="E90" s="377">
        <v>0</v>
      </c>
      <c r="F90" s="378">
        <f t="shared" si="16"/>
        <v>991</v>
      </c>
      <c r="G90" s="379">
        <f t="shared" si="17"/>
        <v>0.0008794177207551456</v>
      </c>
      <c r="H90" s="376">
        <v>554</v>
      </c>
      <c r="I90" s="377">
        <v>354</v>
      </c>
      <c r="J90" s="378"/>
      <c r="K90" s="377"/>
      <c r="L90" s="378">
        <f t="shared" si="18"/>
        <v>908</v>
      </c>
      <c r="M90" s="380">
        <f t="shared" si="19"/>
        <v>0.09140969162995605</v>
      </c>
      <c r="N90" s="376">
        <v>3600</v>
      </c>
      <c r="O90" s="377">
        <v>2621</v>
      </c>
      <c r="P90" s="378">
        <v>1</v>
      </c>
      <c r="Q90" s="377">
        <v>0</v>
      </c>
      <c r="R90" s="378">
        <f t="shared" si="20"/>
        <v>6222</v>
      </c>
      <c r="S90" s="379">
        <f t="shared" si="21"/>
        <v>0.0010773057797922576</v>
      </c>
      <c r="T90" s="376">
        <v>3336</v>
      </c>
      <c r="U90" s="377">
        <v>2340</v>
      </c>
      <c r="V90" s="378">
        <v>2</v>
      </c>
      <c r="W90" s="377">
        <v>0</v>
      </c>
      <c r="X90" s="378">
        <f t="shared" si="22"/>
        <v>5678</v>
      </c>
      <c r="Y90" s="381">
        <f t="shared" si="23"/>
        <v>0.09580838323353302</v>
      </c>
    </row>
    <row r="91" spans="1:25" ht="19.5" customHeight="1">
      <c r="A91" s="375" t="s">
        <v>377</v>
      </c>
      <c r="B91" s="376">
        <v>450</v>
      </c>
      <c r="C91" s="377">
        <v>400</v>
      </c>
      <c r="D91" s="378">
        <v>0</v>
      </c>
      <c r="E91" s="377">
        <v>0</v>
      </c>
      <c r="F91" s="378">
        <f>SUM(B91:E91)</f>
        <v>850</v>
      </c>
      <c r="G91" s="379">
        <f>F91/$F$9</f>
        <v>0.0007542937059958363</v>
      </c>
      <c r="H91" s="376">
        <v>409</v>
      </c>
      <c r="I91" s="377">
        <v>342</v>
      </c>
      <c r="J91" s="378"/>
      <c r="K91" s="377"/>
      <c r="L91" s="378">
        <f>SUM(H91:K91)</f>
        <v>751</v>
      </c>
      <c r="M91" s="380">
        <f>IF(ISERROR(F91/L91-1),"         /0",(F91/L91-1))</f>
        <v>0.13182423435419444</v>
      </c>
      <c r="N91" s="376">
        <v>1928</v>
      </c>
      <c r="O91" s="377">
        <v>1724</v>
      </c>
      <c r="P91" s="378"/>
      <c r="Q91" s="377"/>
      <c r="R91" s="378">
        <f>SUM(N91:Q91)</f>
        <v>3652</v>
      </c>
      <c r="S91" s="379">
        <f>R91/$R$9</f>
        <v>0.000632324125329689</v>
      </c>
      <c r="T91" s="376">
        <v>1772</v>
      </c>
      <c r="U91" s="377">
        <v>1452</v>
      </c>
      <c r="V91" s="378"/>
      <c r="W91" s="377"/>
      <c r="X91" s="378">
        <f>SUM(T91:W91)</f>
        <v>3224</v>
      </c>
      <c r="Y91" s="381">
        <f>IF(ISERROR(R91/X91-1),"         /0",(R91/X91-1))</f>
        <v>0.13275434243176187</v>
      </c>
    </row>
    <row r="92" spans="1:25" ht="19.5" customHeight="1">
      <c r="A92" s="375" t="s">
        <v>378</v>
      </c>
      <c r="B92" s="376">
        <v>265</v>
      </c>
      <c r="C92" s="377">
        <v>277</v>
      </c>
      <c r="D92" s="378">
        <v>0</v>
      </c>
      <c r="E92" s="377">
        <v>0</v>
      </c>
      <c r="F92" s="378">
        <f>SUM(B92:E92)</f>
        <v>542</v>
      </c>
      <c r="G92" s="379">
        <f>F92/$F$9</f>
        <v>0.00048097316311734503</v>
      </c>
      <c r="H92" s="376">
        <v>154</v>
      </c>
      <c r="I92" s="377">
        <v>289</v>
      </c>
      <c r="J92" s="378"/>
      <c r="K92" s="377"/>
      <c r="L92" s="378">
        <f>SUM(H92:K92)</f>
        <v>443</v>
      </c>
      <c r="M92" s="380">
        <f>IF(ISERROR(F92/L92-1),"         /0",(F92/L92-1))</f>
        <v>0.2234762979683973</v>
      </c>
      <c r="N92" s="376">
        <v>1186</v>
      </c>
      <c r="O92" s="377">
        <v>1353</v>
      </c>
      <c r="P92" s="378"/>
      <c r="Q92" s="377"/>
      <c r="R92" s="378">
        <f>SUM(N92:Q92)</f>
        <v>2539</v>
      </c>
      <c r="S92" s="379">
        <f>R92/$R$9</f>
        <v>0.0004396141714709968</v>
      </c>
      <c r="T92" s="376">
        <v>903</v>
      </c>
      <c r="U92" s="377">
        <v>1170</v>
      </c>
      <c r="V92" s="378"/>
      <c r="W92" s="377"/>
      <c r="X92" s="378">
        <f>SUM(T92:W92)</f>
        <v>2073</v>
      </c>
      <c r="Y92" s="381">
        <f>IF(ISERROR(R92/X92-1),"         /0",(R92/X92-1))</f>
        <v>0.22479498311625656</v>
      </c>
    </row>
    <row r="93" spans="1:25" ht="19.5" customHeight="1" thickBot="1">
      <c r="A93" s="375" t="s">
        <v>286</v>
      </c>
      <c r="B93" s="376">
        <v>20511</v>
      </c>
      <c r="C93" s="377">
        <v>15019</v>
      </c>
      <c r="D93" s="378">
        <v>292</v>
      </c>
      <c r="E93" s="377">
        <v>272</v>
      </c>
      <c r="F93" s="378">
        <f>SUM(B93:E93)</f>
        <v>36094</v>
      </c>
      <c r="G93" s="379">
        <f>F93/$F$9</f>
        <v>0.032029972969663194</v>
      </c>
      <c r="H93" s="376">
        <v>20087</v>
      </c>
      <c r="I93" s="377">
        <v>14900</v>
      </c>
      <c r="J93" s="378">
        <v>94</v>
      </c>
      <c r="K93" s="377">
        <v>0</v>
      </c>
      <c r="L93" s="378">
        <f>SUM(H93:K93)</f>
        <v>35081</v>
      </c>
      <c r="M93" s="380">
        <f>IF(ISERROR(F93/L93-1),"         /0",(F93/L93-1))</f>
        <v>0.02887602975969905</v>
      </c>
      <c r="N93" s="376">
        <v>115321</v>
      </c>
      <c r="O93" s="377">
        <v>92003</v>
      </c>
      <c r="P93" s="378">
        <v>398</v>
      </c>
      <c r="Q93" s="377">
        <v>292</v>
      </c>
      <c r="R93" s="378">
        <f>SUM(N93:Q93)</f>
        <v>208014</v>
      </c>
      <c r="S93" s="379">
        <f>R93/$R$9</f>
        <v>0.036016503451897566</v>
      </c>
      <c r="T93" s="376">
        <v>97476</v>
      </c>
      <c r="U93" s="377">
        <v>78167</v>
      </c>
      <c r="V93" s="378">
        <v>124</v>
      </c>
      <c r="W93" s="377">
        <v>71</v>
      </c>
      <c r="X93" s="378">
        <f>SUM(T93:W93)</f>
        <v>175838</v>
      </c>
      <c r="Y93" s="381">
        <f>IF(ISERROR(R93/X93-1),"         /0",(R93/X93-1))</f>
        <v>0.18298661267757832</v>
      </c>
    </row>
    <row r="94" spans="1:25" s="428" customFormat="1" ht="19.5" customHeight="1">
      <c r="A94" s="421" t="s">
        <v>50</v>
      </c>
      <c r="B94" s="422">
        <f>SUM(B95:B124)</f>
        <v>161294</v>
      </c>
      <c r="C94" s="423">
        <f>SUM(C95:C124)</f>
        <v>151030</v>
      </c>
      <c r="D94" s="424">
        <f>SUM(D95:D124)</f>
        <v>1129</v>
      </c>
      <c r="E94" s="423">
        <f>SUM(E95:E124)</f>
        <v>972</v>
      </c>
      <c r="F94" s="424">
        <f>SUM(B94:E94)</f>
        <v>314425</v>
      </c>
      <c r="G94" s="425">
        <f>F94/$F$9</f>
        <v>0.2790221158914598</v>
      </c>
      <c r="H94" s="422">
        <f>SUM(H95:H124)</f>
        <v>159216</v>
      </c>
      <c r="I94" s="423">
        <f>SUM(I95:I124)</f>
        <v>153520</v>
      </c>
      <c r="J94" s="424">
        <f>SUM(J95:J124)</f>
        <v>1147</v>
      </c>
      <c r="K94" s="423">
        <f>SUM(K95:K124)</f>
        <v>1405</v>
      </c>
      <c r="L94" s="424">
        <f>SUM(H94:K94)</f>
        <v>315288</v>
      </c>
      <c r="M94" s="426">
        <f>IF(ISERROR(F94/L94-1),"         /0",(F94/L94-1))</f>
        <v>-0.0027371799751338965</v>
      </c>
      <c r="N94" s="422">
        <f>SUM(N95:N124)</f>
        <v>805690</v>
      </c>
      <c r="O94" s="423">
        <f>SUM(O95:O124)</f>
        <v>766032</v>
      </c>
      <c r="P94" s="424">
        <f>SUM(P95:P124)</f>
        <v>7771</v>
      </c>
      <c r="Q94" s="423">
        <f>SUM(Q95:Q124)</f>
        <v>7331</v>
      </c>
      <c r="R94" s="424">
        <f>SUM(N94:Q94)</f>
        <v>1586824</v>
      </c>
      <c r="S94" s="425">
        <f>R94/$R$9</f>
        <v>0.2747500267941288</v>
      </c>
      <c r="T94" s="422">
        <f>SUM(T95:T124)</f>
        <v>796307</v>
      </c>
      <c r="U94" s="423">
        <f>SUM(U95:U124)</f>
        <v>750192</v>
      </c>
      <c r="V94" s="424">
        <f>SUM(V95:V124)</f>
        <v>7612</v>
      </c>
      <c r="W94" s="423">
        <f>SUM(W95:W124)</f>
        <v>7717</v>
      </c>
      <c r="X94" s="424">
        <f>SUM(T94:W94)</f>
        <v>1561828</v>
      </c>
      <c r="Y94" s="427">
        <f>IF(ISERROR(R94/X94-1),"         /0",(R94/X94-1))</f>
        <v>0.016004323139295673</v>
      </c>
    </row>
    <row r="95" spans="1:25" s="54" customFormat="1" ht="19.5" customHeight="1">
      <c r="A95" s="375" t="s">
        <v>379</v>
      </c>
      <c r="B95" s="376">
        <v>25305</v>
      </c>
      <c r="C95" s="377">
        <v>23426</v>
      </c>
      <c r="D95" s="378">
        <v>261</v>
      </c>
      <c r="E95" s="377">
        <v>158</v>
      </c>
      <c r="F95" s="378">
        <f aca="true" t="shared" si="24" ref="F95:F114">SUM(B95:E95)</f>
        <v>49150</v>
      </c>
      <c r="G95" s="379">
        <f aca="true" t="shared" si="25" ref="G95:G114">F95/$F$9</f>
        <v>0.04361592429375924</v>
      </c>
      <c r="H95" s="376">
        <v>27240</v>
      </c>
      <c r="I95" s="377">
        <v>25605</v>
      </c>
      <c r="J95" s="378">
        <v>402</v>
      </c>
      <c r="K95" s="377">
        <v>536</v>
      </c>
      <c r="L95" s="378">
        <f aca="true" t="shared" si="26" ref="L95:L114">SUM(H95:K95)</f>
        <v>53783</v>
      </c>
      <c r="M95" s="380">
        <f aca="true" t="shared" si="27" ref="M95:M114">IF(ISERROR(F95/L95-1),"         /0",(F95/L95-1))</f>
        <v>-0.08614246137255266</v>
      </c>
      <c r="N95" s="376">
        <v>134551</v>
      </c>
      <c r="O95" s="377">
        <v>126990</v>
      </c>
      <c r="P95" s="378">
        <v>2197</v>
      </c>
      <c r="Q95" s="377">
        <v>1708</v>
      </c>
      <c r="R95" s="378">
        <f aca="true" t="shared" si="28" ref="R95:R114">SUM(N95:Q95)</f>
        <v>265446</v>
      </c>
      <c r="S95" s="379">
        <f aca="true" t="shared" si="29" ref="S95:S114">R95/$R$9</f>
        <v>0.04596054484454124</v>
      </c>
      <c r="T95" s="390">
        <v>136494</v>
      </c>
      <c r="U95" s="377">
        <v>127365</v>
      </c>
      <c r="V95" s="378">
        <v>2970</v>
      </c>
      <c r="W95" s="377">
        <v>2940</v>
      </c>
      <c r="X95" s="378">
        <f aca="true" t="shared" si="30" ref="X95:X114">SUM(T95:W95)</f>
        <v>269769</v>
      </c>
      <c r="Y95" s="381">
        <f aca="true" t="shared" si="31" ref="Y95:Y114">IF(ISERROR(R95/X95-1),"         /0",(R95/X95-1))</f>
        <v>-0.016024821235946285</v>
      </c>
    </row>
    <row r="96" spans="1:25" s="54" customFormat="1" ht="19.5" customHeight="1">
      <c r="A96" s="375" t="s">
        <v>380</v>
      </c>
      <c r="B96" s="376">
        <v>22315</v>
      </c>
      <c r="C96" s="377">
        <v>22773</v>
      </c>
      <c r="D96" s="378">
        <v>125</v>
      </c>
      <c r="E96" s="377">
        <v>0</v>
      </c>
      <c r="F96" s="378">
        <f t="shared" si="24"/>
        <v>45213</v>
      </c>
      <c r="G96" s="379">
        <f t="shared" si="25"/>
        <v>0.04012221332845853</v>
      </c>
      <c r="H96" s="376">
        <v>21468</v>
      </c>
      <c r="I96" s="377">
        <v>22102</v>
      </c>
      <c r="J96" s="378">
        <v>0</v>
      </c>
      <c r="K96" s="377">
        <v>0</v>
      </c>
      <c r="L96" s="378">
        <f t="shared" si="26"/>
        <v>43570</v>
      </c>
      <c r="M96" s="380">
        <f t="shared" si="27"/>
        <v>0.037709433096167144</v>
      </c>
      <c r="N96" s="376">
        <v>109081</v>
      </c>
      <c r="O96" s="377">
        <v>112166</v>
      </c>
      <c r="P96" s="378">
        <v>439</v>
      </c>
      <c r="Q96" s="377">
        <v>247</v>
      </c>
      <c r="R96" s="378">
        <f t="shared" si="28"/>
        <v>221933</v>
      </c>
      <c r="S96" s="379">
        <f t="shared" si="29"/>
        <v>0.038426503315113325</v>
      </c>
      <c r="T96" s="390">
        <v>102132</v>
      </c>
      <c r="U96" s="377">
        <v>102434</v>
      </c>
      <c r="V96" s="378">
        <v>41</v>
      </c>
      <c r="W96" s="377">
        <v>0</v>
      </c>
      <c r="X96" s="378">
        <f t="shared" si="30"/>
        <v>204607</v>
      </c>
      <c r="Y96" s="381">
        <f t="shared" si="31"/>
        <v>0.08467940979536381</v>
      </c>
    </row>
    <row r="97" spans="1:25" s="54" customFormat="1" ht="19.5" customHeight="1">
      <c r="A97" s="375" t="s">
        <v>381</v>
      </c>
      <c r="B97" s="376">
        <v>16875</v>
      </c>
      <c r="C97" s="377">
        <v>15971</v>
      </c>
      <c r="D97" s="378">
        <v>0</v>
      </c>
      <c r="E97" s="377">
        <v>2</v>
      </c>
      <c r="F97" s="378">
        <f t="shared" si="24"/>
        <v>32848</v>
      </c>
      <c r="G97" s="379">
        <f t="shared" si="25"/>
        <v>0.029149458417119096</v>
      </c>
      <c r="H97" s="376">
        <v>16541</v>
      </c>
      <c r="I97" s="377">
        <v>15949</v>
      </c>
      <c r="J97" s="378">
        <v>0</v>
      </c>
      <c r="K97" s="377">
        <v>5</v>
      </c>
      <c r="L97" s="378">
        <f t="shared" si="26"/>
        <v>32495</v>
      </c>
      <c r="M97" s="380">
        <f t="shared" si="27"/>
        <v>0.010863209724573109</v>
      </c>
      <c r="N97" s="376">
        <v>87418</v>
      </c>
      <c r="O97" s="377">
        <v>82366</v>
      </c>
      <c r="P97" s="378">
        <v>8</v>
      </c>
      <c r="Q97" s="377">
        <v>53</v>
      </c>
      <c r="R97" s="378">
        <f t="shared" si="28"/>
        <v>169845</v>
      </c>
      <c r="S97" s="379">
        <f t="shared" si="29"/>
        <v>0.029407746732371585</v>
      </c>
      <c r="T97" s="390">
        <v>81878</v>
      </c>
      <c r="U97" s="377">
        <v>76932</v>
      </c>
      <c r="V97" s="378">
        <v>107</v>
      </c>
      <c r="W97" s="377">
        <v>153</v>
      </c>
      <c r="X97" s="378">
        <f t="shared" si="30"/>
        <v>159070</v>
      </c>
      <c r="Y97" s="381">
        <f t="shared" si="31"/>
        <v>0.06773747406802033</v>
      </c>
    </row>
    <row r="98" spans="1:25" s="54" customFormat="1" ht="19.5" customHeight="1">
      <c r="A98" s="375" t="s">
        <v>382</v>
      </c>
      <c r="B98" s="376">
        <v>13004</v>
      </c>
      <c r="C98" s="377">
        <v>13436</v>
      </c>
      <c r="D98" s="378">
        <v>334</v>
      </c>
      <c r="E98" s="377">
        <v>324</v>
      </c>
      <c r="F98" s="378">
        <f t="shared" si="24"/>
        <v>27098</v>
      </c>
      <c r="G98" s="379">
        <f t="shared" si="25"/>
        <v>0.02404688334714726</v>
      </c>
      <c r="H98" s="376">
        <v>12145</v>
      </c>
      <c r="I98" s="377">
        <v>13310</v>
      </c>
      <c r="J98" s="378"/>
      <c r="K98" s="377"/>
      <c r="L98" s="378">
        <f t="shared" si="26"/>
        <v>25455</v>
      </c>
      <c r="M98" s="380">
        <f t="shared" si="27"/>
        <v>0.06454527597721471</v>
      </c>
      <c r="N98" s="376">
        <v>57771</v>
      </c>
      <c r="O98" s="377">
        <v>61955</v>
      </c>
      <c r="P98" s="378">
        <v>2873</v>
      </c>
      <c r="Q98" s="377">
        <v>2882</v>
      </c>
      <c r="R98" s="378">
        <f t="shared" si="28"/>
        <v>125481</v>
      </c>
      <c r="S98" s="379">
        <f t="shared" si="29"/>
        <v>0.021726359137594388</v>
      </c>
      <c r="T98" s="390">
        <v>62025</v>
      </c>
      <c r="U98" s="377">
        <v>65412</v>
      </c>
      <c r="V98" s="378">
        <v>1741</v>
      </c>
      <c r="W98" s="377">
        <v>1651</v>
      </c>
      <c r="X98" s="378">
        <f t="shared" si="30"/>
        <v>130829</v>
      </c>
      <c r="Y98" s="381">
        <f t="shared" si="31"/>
        <v>-0.04087778703498457</v>
      </c>
    </row>
    <row r="99" spans="1:25" s="54" customFormat="1" ht="19.5" customHeight="1">
      <c r="A99" s="375" t="s">
        <v>383</v>
      </c>
      <c r="B99" s="376">
        <v>9037</v>
      </c>
      <c r="C99" s="377">
        <v>8853</v>
      </c>
      <c r="D99" s="378">
        <v>0</v>
      </c>
      <c r="E99" s="377">
        <v>9</v>
      </c>
      <c r="F99" s="378">
        <f t="shared" si="24"/>
        <v>17899</v>
      </c>
      <c r="G99" s="379">
        <f t="shared" si="25"/>
        <v>0.015883650639552323</v>
      </c>
      <c r="H99" s="376">
        <v>9697</v>
      </c>
      <c r="I99" s="377">
        <v>9240</v>
      </c>
      <c r="J99" s="378">
        <v>0</v>
      </c>
      <c r="K99" s="377">
        <v>6</v>
      </c>
      <c r="L99" s="378">
        <f t="shared" si="26"/>
        <v>18943</v>
      </c>
      <c r="M99" s="380">
        <f t="shared" si="27"/>
        <v>-0.05511270654067468</v>
      </c>
      <c r="N99" s="376">
        <v>52717</v>
      </c>
      <c r="O99" s="377">
        <v>47341</v>
      </c>
      <c r="P99" s="378">
        <v>1</v>
      </c>
      <c r="Q99" s="377">
        <v>158</v>
      </c>
      <c r="R99" s="378">
        <f t="shared" si="28"/>
        <v>100217</v>
      </c>
      <c r="S99" s="379">
        <f t="shared" si="29"/>
        <v>0.01735203364407597</v>
      </c>
      <c r="T99" s="390">
        <v>46885</v>
      </c>
      <c r="U99" s="377">
        <v>42262</v>
      </c>
      <c r="V99" s="378">
        <v>16</v>
      </c>
      <c r="W99" s="377">
        <v>59</v>
      </c>
      <c r="X99" s="378">
        <f t="shared" si="30"/>
        <v>89222</v>
      </c>
      <c r="Y99" s="381">
        <f t="shared" si="31"/>
        <v>0.12323193831117885</v>
      </c>
    </row>
    <row r="100" spans="1:25" s="54" customFormat="1" ht="19.5" customHeight="1">
      <c r="A100" s="375" t="s">
        <v>384</v>
      </c>
      <c r="B100" s="376">
        <v>7821</v>
      </c>
      <c r="C100" s="377">
        <v>7779</v>
      </c>
      <c r="D100" s="378">
        <v>6</v>
      </c>
      <c r="E100" s="377">
        <v>7</v>
      </c>
      <c r="F100" s="378">
        <f t="shared" si="24"/>
        <v>15613</v>
      </c>
      <c r="G100" s="379">
        <f t="shared" si="25"/>
        <v>0.01385504427260352</v>
      </c>
      <c r="H100" s="376">
        <v>8658</v>
      </c>
      <c r="I100" s="377">
        <v>8051</v>
      </c>
      <c r="J100" s="378"/>
      <c r="K100" s="377"/>
      <c r="L100" s="378">
        <f t="shared" si="26"/>
        <v>16709</v>
      </c>
      <c r="M100" s="380">
        <f t="shared" si="27"/>
        <v>-0.0655933927823329</v>
      </c>
      <c r="N100" s="376">
        <v>41404</v>
      </c>
      <c r="O100" s="377">
        <v>41465</v>
      </c>
      <c r="P100" s="378">
        <v>6</v>
      </c>
      <c r="Q100" s="377">
        <v>7</v>
      </c>
      <c r="R100" s="378">
        <f t="shared" si="28"/>
        <v>82882</v>
      </c>
      <c r="S100" s="379">
        <f t="shared" si="29"/>
        <v>0.014350571784111523</v>
      </c>
      <c r="T100" s="390">
        <v>44304</v>
      </c>
      <c r="U100" s="377">
        <v>41981</v>
      </c>
      <c r="V100" s="378">
        <v>0</v>
      </c>
      <c r="W100" s="377">
        <v>83</v>
      </c>
      <c r="X100" s="378">
        <f t="shared" si="30"/>
        <v>86368</v>
      </c>
      <c r="Y100" s="381">
        <f t="shared" si="31"/>
        <v>-0.04036217117450913</v>
      </c>
    </row>
    <row r="101" spans="1:25" s="54" customFormat="1" ht="19.5" customHeight="1">
      <c r="A101" s="375" t="s">
        <v>385</v>
      </c>
      <c r="B101" s="376">
        <v>5136</v>
      </c>
      <c r="C101" s="377">
        <v>4987</v>
      </c>
      <c r="D101" s="378">
        <v>0</v>
      </c>
      <c r="E101" s="377">
        <v>0</v>
      </c>
      <c r="F101" s="378">
        <f t="shared" si="24"/>
        <v>10123</v>
      </c>
      <c r="G101" s="379">
        <f t="shared" si="25"/>
        <v>0.008983194336230413</v>
      </c>
      <c r="H101" s="376">
        <v>5780</v>
      </c>
      <c r="I101" s="377">
        <v>5306</v>
      </c>
      <c r="J101" s="378">
        <v>0</v>
      </c>
      <c r="K101" s="377">
        <v>7</v>
      </c>
      <c r="L101" s="378">
        <f t="shared" si="26"/>
        <v>11093</v>
      </c>
      <c r="M101" s="380">
        <f t="shared" si="27"/>
        <v>-0.0874425313260615</v>
      </c>
      <c r="N101" s="376">
        <v>30828</v>
      </c>
      <c r="O101" s="377">
        <v>29844</v>
      </c>
      <c r="P101" s="378">
        <v>0</v>
      </c>
      <c r="Q101" s="377">
        <v>37</v>
      </c>
      <c r="R101" s="378">
        <f t="shared" si="28"/>
        <v>60709</v>
      </c>
      <c r="S101" s="379">
        <f t="shared" si="29"/>
        <v>0.010511436288236607</v>
      </c>
      <c r="T101" s="390">
        <v>33329</v>
      </c>
      <c r="U101" s="377">
        <v>29457</v>
      </c>
      <c r="V101" s="378">
        <v>1</v>
      </c>
      <c r="W101" s="377">
        <v>53</v>
      </c>
      <c r="X101" s="378">
        <f t="shared" si="30"/>
        <v>62840</v>
      </c>
      <c r="Y101" s="381">
        <f t="shared" si="31"/>
        <v>-0.03391152132399744</v>
      </c>
    </row>
    <row r="102" spans="1:25" s="54" customFormat="1" ht="19.5" customHeight="1">
      <c r="A102" s="375" t="s">
        <v>386</v>
      </c>
      <c r="B102" s="376">
        <v>6372</v>
      </c>
      <c r="C102" s="377">
        <v>3474</v>
      </c>
      <c r="D102" s="378">
        <v>0</v>
      </c>
      <c r="E102" s="377">
        <v>42</v>
      </c>
      <c r="F102" s="378">
        <f t="shared" si="24"/>
        <v>9888</v>
      </c>
      <c r="G102" s="379">
        <f t="shared" si="25"/>
        <v>0.008774654311631564</v>
      </c>
      <c r="H102" s="376">
        <v>3778</v>
      </c>
      <c r="I102" s="377">
        <v>2582</v>
      </c>
      <c r="J102" s="378"/>
      <c r="K102" s="377"/>
      <c r="L102" s="378">
        <f t="shared" si="26"/>
        <v>6360</v>
      </c>
      <c r="M102" s="380">
        <f t="shared" si="27"/>
        <v>0.5547169811320756</v>
      </c>
      <c r="N102" s="376">
        <v>23087</v>
      </c>
      <c r="O102" s="377">
        <v>14888</v>
      </c>
      <c r="P102" s="378"/>
      <c r="Q102" s="377">
        <v>120</v>
      </c>
      <c r="R102" s="378">
        <f t="shared" si="28"/>
        <v>38095</v>
      </c>
      <c r="S102" s="379">
        <f t="shared" si="29"/>
        <v>0.006595944018191266</v>
      </c>
      <c r="T102" s="390">
        <v>17622</v>
      </c>
      <c r="U102" s="377">
        <v>12028</v>
      </c>
      <c r="V102" s="378">
        <v>1</v>
      </c>
      <c r="W102" s="377">
        <v>50</v>
      </c>
      <c r="X102" s="378">
        <f t="shared" si="30"/>
        <v>29701</v>
      </c>
      <c r="Y102" s="381">
        <f t="shared" si="31"/>
        <v>0.28261674691087846</v>
      </c>
    </row>
    <row r="103" spans="1:25" s="54" customFormat="1" ht="19.5" customHeight="1">
      <c r="A103" s="375" t="s">
        <v>387</v>
      </c>
      <c r="B103" s="376">
        <v>3878</v>
      </c>
      <c r="C103" s="377">
        <v>4385</v>
      </c>
      <c r="D103" s="378">
        <v>0</v>
      </c>
      <c r="E103" s="377">
        <v>0</v>
      </c>
      <c r="F103" s="378">
        <f t="shared" si="24"/>
        <v>8263</v>
      </c>
      <c r="G103" s="379">
        <f t="shared" si="25"/>
        <v>0.0073326222266395236</v>
      </c>
      <c r="H103" s="376">
        <v>5935</v>
      </c>
      <c r="I103" s="377">
        <v>6677</v>
      </c>
      <c r="J103" s="378">
        <v>275</v>
      </c>
      <c r="K103" s="377">
        <v>188</v>
      </c>
      <c r="L103" s="378">
        <f t="shared" si="26"/>
        <v>13075</v>
      </c>
      <c r="M103" s="380">
        <f t="shared" si="27"/>
        <v>-0.36803059273422567</v>
      </c>
      <c r="N103" s="376">
        <v>19995</v>
      </c>
      <c r="O103" s="377">
        <v>24159</v>
      </c>
      <c r="P103" s="378">
        <v>2</v>
      </c>
      <c r="Q103" s="377">
        <v>0</v>
      </c>
      <c r="R103" s="378">
        <f t="shared" si="28"/>
        <v>44156</v>
      </c>
      <c r="S103" s="379">
        <f t="shared" si="29"/>
        <v>0.007645373515349876</v>
      </c>
      <c r="T103" s="390">
        <v>21364</v>
      </c>
      <c r="U103" s="377">
        <v>23813</v>
      </c>
      <c r="V103" s="378">
        <v>287</v>
      </c>
      <c r="W103" s="377">
        <v>192</v>
      </c>
      <c r="X103" s="378">
        <f t="shared" si="30"/>
        <v>45656</v>
      </c>
      <c r="Y103" s="381">
        <f t="shared" si="31"/>
        <v>-0.03285438934641671</v>
      </c>
    </row>
    <row r="104" spans="1:25" s="54" customFormat="1" ht="19.5" customHeight="1">
      <c r="A104" s="375" t="s">
        <v>388</v>
      </c>
      <c r="B104" s="376">
        <v>4058</v>
      </c>
      <c r="C104" s="377">
        <v>3528</v>
      </c>
      <c r="D104" s="378">
        <v>0</v>
      </c>
      <c r="E104" s="377">
        <v>3</v>
      </c>
      <c r="F104" s="378">
        <f t="shared" si="24"/>
        <v>7589</v>
      </c>
      <c r="G104" s="379">
        <f t="shared" si="25"/>
        <v>0.006734511688002825</v>
      </c>
      <c r="H104" s="376">
        <v>4268</v>
      </c>
      <c r="I104" s="377">
        <v>3935</v>
      </c>
      <c r="J104" s="378">
        <v>0</v>
      </c>
      <c r="K104" s="377">
        <v>3</v>
      </c>
      <c r="L104" s="378">
        <f t="shared" si="26"/>
        <v>8206</v>
      </c>
      <c r="M104" s="380">
        <f t="shared" si="27"/>
        <v>-0.0751888861808433</v>
      </c>
      <c r="N104" s="376">
        <v>22231</v>
      </c>
      <c r="O104" s="377">
        <v>19866</v>
      </c>
      <c r="P104" s="378">
        <v>0</v>
      </c>
      <c r="Q104" s="377">
        <v>31</v>
      </c>
      <c r="R104" s="378">
        <f t="shared" si="28"/>
        <v>42128</v>
      </c>
      <c r="S104" s="379">
        <f t="shared" si="29"/>
        <v>0.007294236240933499</v>
      </c>
      <c r="T104" s="390">
        <v>22847</v>
      </c>
      <c r="U104" s="377">
        <v>20475</v>
      </c>
      <c r="V104" s="378">
        <v>90</v>
      </c>
      <c r="W104" s="377">
        <v>32</v>
      </c>
      <c r="X104" s="378">
        <f t="shared" si="30"/>
        <v>43444</v>
      </c>
      <c r="Y104" s="381">
        <f t="shared" si="31"/>
        <v>-0.030291869993554932</v>
      </c>
    </row>
    <row r="105" spans="1:25" s="54" customFormat="1" ht="19.5" customHeight="1">
      <c r="A105" s="375" t="s">
        <v>389</v>
      </c>
      <c r="B105" s="376">
        <v>3797</v>
      </c>
      <c r="C105" s="377">
        <v>3716</v>
      </c>
      <c r="D105" s="378">
        <v>0</v>
      </c>
      <c r="E105" s="377">
        <v>0</v>
      </c>
      <c r="F105" s="378">
        <f t="shared" si="24"/>
        <v>7513</v>
      </c>
      <c r="G105" s="379">
        <f t="shared" si="25"/>
        <v>0.006667068956643198</v>
      </c>
      <c r="H105" s="376">
        <v>3995</v>
      </c>
      <c r="I105" s="377">
        <v>3921</v>
      </c>
      <c r="J105" s="378"/>
      <c r="K105" s="377"/>
      <c r="L105" s="378">
        <f t="shared" si="26"/>
        <v>7916</v>
      </c>
      <c r="M105" s="380">
        <f t="shared" si="27"/>
        <v>-0.0509095502779181</v>
      </c>
      <c r="N105" s="376">
        <v>19225</v>
      </c>
      <c r="O105" s="377">
        <v>18663</v>
      </c>
      <c r="P105" s="378"/>
      <c r="Q105" s="377"/>
      <c r="R105" s="378">
        <f t="shared" si="28"/>
        <v>37888</v>
      </c>
      <c r="S105" s="379">
        <f t="shared" si="29"/>
        <v>0.006560103083376576</v>
      </c>
      <c r="T105" s="390">
        <v>21805</v>
      </c>
      <c r="U105" s="377">
        <v>21220</v>
      </c>
      <c r="V105" s="378">
        <v>36</v>
      </c>
      <c r="W105" s="377"/>
      <c r="X105" s="378">
        <f t="shared" si="30"/>
        <v>43061</v>
      </c>
      <c r="Y105" s="381">
        <f t="shared" si="31"/>
        <v>-0.12013190590093126</v>
      </c>
    </row>
    <row r="106" spans="1:25" s="54" customFormat="1" ht="19.5" customHeight="1">
      <c r="A106" s="375" t="s">
        <v>390</v>
      </c>
      <c r="B106" s="376">
        <v>3262</v>
      </c>
      <c r="C106" s="377">
        <v>3301</v>
      </c>
      <c r="D106" s="378">
        <v>0</v>
      </c>
      <c r="E106" s="377">
        <v>0</v>
      </c>
      <c r="F106" s="378">
        <f t="shared" si="24"/>
        <v>6563</v>
      </c>
      <c r="G106" s="379">
        <f t="shared" si="25"/>
        <v>0.005824034814647851</v>
      </c>
      <c r="H106" s="376">
        <v>2781</v>
      </c>
      <c r="I106" s="377">
        <v>2887</v>
      </c>
      <c r="J106" s="378"/>
      <c r="K106" s="377"/>
      <c r="L106" s="378">
        <f t="shared" si="26"/>
        <v>5668</v>
      </c>
      <c r="M106" s="380">
        <f t="shared" si="27"/>
        <v>0.15790402258292158</v>
      </c>
      <c r="N106" s="376">
        <v>15345</v>
      </c>
      <c r="O106" s="377">
        <v>14750</v>
      </c>
      <c r="P106" s="378"/>
      <c r="Q106" s="377"/>
      <c r="R106" s="378">
        <f t="shared" si="28"/>
        <v>30095</v>
      </c>
      <c r="S106" s="379">
        <f t="shared" si="29"/>
        <v>0.005210787117140468</v>
      </c>
      <c r="T106" s="390">
        <v>16149</v>
      </c>
      <c r="U106" s="377">
        <v>15096</v>
      </c>
      <c r="V106" s="378"/>
      <c r="W106" s="377">
        <v>95</v>
      </c>
      <c r="X106" s="378">
        <f t="shared" si="30"/>
        <v>31340</v>
      </c>
      <c r="Y106" s="381">
        <f t="shared" si="31"/>
        <v>-0.039725590299936164</v>
      </c>
    </row>
    <row r="107" spans="1:25" s="54" customFormat="1" ht="19.5" customHeight="1">
      <c r="A107" s="375" t="s">
        <v>391</v>
      </c>
      <c r="B107" s="376">
        <v>3387</v>
      </c>
      <c r="C107" s="377">
        <v>3126</v>
      </c>
      <c r="D107" s="378">
        <v>0</v>
      </c>
      <c r="E107" s="377">
        <v>0</v>
      </c>
      <c r="F107" s="378">
        <f t="shared" si="24"/>
        <v>6513</v>
      </c>
      <c r="G107" s="379">
        <f t="shared" si="25"/>
        <v>0.005779664596648096</v>
      </c>
      <c r="H107" s="376">
        <v>3216</v>
      </c>
      <c r="I107" s="377">
        <v>3171</v>
      </c>
      <c r="J107" s="378"/>
      <c r="K107" s="377">
        <v>0</v>
      </c>
      <c r="L107" s="378">
        <f t="shared" si="26"/>
        <v>6387</v>
      </c>
      <c r="M107" s="380">
        <f t="shared" si="27"/>
        <v>0.019727571629873264</v>
      </c>
      <c r="N107" s="376">
        <v>14558</v>
      </c>
      <c r="O107" s="377">
        <v>13363</v>
      </c>
      <c r="P107" s="378">
        <v>4</v>
      </c>
      <c r="Q107" s="377"/>
      <c r="R107" s="378">
        <f t="shared" si="28"/>
        <v>27925</v>
      </c>
      <c r="S107" s="379">
        <f t="shared" si="29"/>
        <v>0.00483506330773044</v>
      </c>
      <c r="T107" s="390">
        <v>15318</v>
      </c>
      <c r="U107" s="377">
        <v>14805</v>
      </c>
      <c r="V107" s="378">
        <v>1</v>
      </c>
      <c r="W107" s="377">
        <v>0</v>
      </c>
      <c r="X107" s="378">
        <f t="shared" si="30"/>
        <v>30124</v>
      </c>
      <c r="Y107" s="381">
        <f t="shared" si="31"/>
        <v>-0.07299827380161994</v>
      </c>
    </row>
    <row r="108" spans="1:25" s="54" customFormat="1" ht="19.5" customHeight="1">
      <c r="A108" s="375" t="s">
        <v>392</v>
      </c>
      <c r="B108" s="376">
        <v>2933</v>
      </c>
      <c r="C108" s="377">
        <v>2958</v>
      </c>
      <c r="D108" s="378">
        <v>1</v>
      </c>
      <c r="E108" s="377">
        <v>10</v>
      </c>
      <c r="F108" s="378">
        <f t="shared" si="24"/>
        <v>5902</v>
      </c>
      <c r="G108" s="379">
        <f t="shared" si="25"/>
        <v>0.005237460532691089</v>
      </c>
      <c r="H108" s="376">
        <v>3353</v>
      </c>
      <c r="I108" s="377">
        <v>3341</v>
      </c>
      <c r="J108" s="378">
        <v>0</v>
      </c>
      <c r="K108" s="377">
        <v>19</v>
      </c>
      <c r="L108" s="378">
        <f t="shared" si="26"/>
        <v>6713</v>
      </c>
      <c r="M108" s="380">
        <f t="shared" si="27"/>
        <v>-0.12081036794279754</v>
      </c>
      <c r="N108" s="376">
        <v>17412</v>
      </c>
      <c r="O108" s="377">
        <v>15194</v>
      </c>
      <c r="P108" s="378">
        <v>1</v>
      </c>
      <c r="Q108" s="377">
        <v>55</v>
      </c>
      <c r="R108" s="378">
        <f t="shared" si="28"/>
        <v>32662</v>
      </c>
      <c r="S108" s="379">
        <f t="shared" si="29"/>
        <v>0.0056552493377651425</v>
      </c>
      <c r="T108" s="390">
        <v>17357</v>
      </c>
      <c r="U108" s="377">
        <v>15629</v>
      </c>
      <c r="V108" s="378">
        <v>0</v>
      </c>
      <c r="W108" s="377">
        <v>68</v>
      </c>
      <c r="X108" s="378">
        <f t="shared" si="30"/>
        <v>33054</v>
      </c>
      <c r="Y108" s="381">
        <f t="shared" si="31"/>
        <v>-0.01185938161795852</v>
      </c>
    </row>
    <row r="109" spans="1:25" s="54" customFormat="1" ht="19.5" customHeight="1">
      <c r="A109" s="375" t="s">
        <v>393</v>
      </c>
      <c r="B109" s="376">
        <v>3077</v>
      </c>
      <c r="C109" s="377">
        <v>2492</v>
      </c>
      <c r="D109" s="378">
        <v>0</v>
      </c>
      <c r="E109" s="377">
        <v>0</v>
      </c>
      <c r="F109" s="378">
        <f t="shared" si="24"/>
        <v>5569</v>
      </c>
      <c r="G109" s="379">
        <f t="shared" si="25"/>
        <v>0.004941954880812721</v>
      </c>
      <c r="H109" s="376">
        <v>3261</v>
      </c>
      <c r="I109" s="377">
        <v>2558</v>
      </c>
      <c r="J109" s="378"/>
      <c r="K109" s="377"/>
      <c r="L109" s="378">
        <f t="shared" si="26"/>
        <v>5819</v>
      </c>
      <c r="M109" s="380">
        <f t="shared" si="27"/>
        <v>-0.04296270836913563</v>
      </c>
      <c r="N109" s="376">
        <v>16035</v>
      </c>
      <c r="O109" s="377">
        <v>14068</v>
      </c>
      <c r="P109" s="378"/>
      <c r="Q109" s="377"/>
      <c r="R109" s="378">
        <f t="shared" si="28"/>
        <v>30103</v>
      </c>
      <c r="S109" s="379">
        <f t="shared" si="29"/>
        <v>0.005212172274041519</v>
      </c>
      <c r="T109" s="390">
        <v>17108</v>
      </c>
      <c r="U109" s="377">
        <v>14241</v>
      </c>
      <c r="V109" s="378"/>
      <c r="W109" s="377">
        <v>0</v>
      </c>
      <c r="X109" s="378">
        <f t="shared" si="30"/>
        <v>31349</v>
      </c>
      <c r="Y109" s="381">
        <f t="shared" si="31"/>
        <v>-0.03974608440460625</v>
      </c>
    </row>
    <row r="110" spans="1:25" s="54" customFormat="1" ht="19.5" customHeight="1">
      <c r="A110" s="375" t="s">
        <v>394</v>
      </c>
      <c r="B110" s="376">
        <v>2657</v>
      </c>
      <c r="C110" s="377">
        <v>2791</v>
      </c>
      <c r="D110" s="378">
        <v>0</v>
      </c>
      <c r="E110" s="377">
        <v>0</v>
      </c>
      <c r="F110" s="378">
        <f t="shared" si="24"/>
        <v>5448</v>
      </c>
      <c r="G110" s="379">
        <f t="shared" si="25"/>
        <v>0.004834578953253313</v>
      </c>
      <c r="H110" s="376">
        <v>1776</v>
      </c>
      <c r="I110" s="377">
        <v>1983</v>
      </c>
      <c r="J110" s="378"/>
      <c r="K110" s="377"/>
      <c r="L110" s="378">
        <f t="shared" si="26"/>
        <v>3759</v>
      </c>
      <c r="M110" s="380">
        <f t="shared" si="27"/>
        <v>0.4493216280925778</v>
      </c>
      <c r="N110" s="376">
        <v>10837</v>
      </c>
      <c r="O110" s="377">
        <v>12164</v>
      </c>
      <c r="P110" s="378">
        <v>7</v>
      </c>
      <c r="Q110" s="377">
        <v>79</v>
      </c>
      <c r="R110" s="378">
        <f t="shared" si="28"/>
        <v>23087</v>
      </c>
      <c r="S110" s="379">
        <f t="shared" si="29"/>
        <v>0.00399738967181997</v>
      </c>
      <c r="T110" s="390">
        <v>8624</v>
      </c>
      <c r="U110" s="377">
        <v>10333</v>
      </c>
      <c r="V110" s="378">
        <v>1</v>
      </c>
      <c r="W110" s="377">
        <v>0</v>
      </c>
      <c r="X110" s="378">
        <f t="shared" si="30"/>
        <v>18958</v>
      </c>
      <c r="Y110" s="381">
        <f t="shared" si="31"/>
        <v>0.21779723599535816</v>
      </c>
    </row>
    <row r="111" spans="1:25" s="54" customFormat="1" ht="19.5" customHeight="1">
      <c r="A111" s="375" t="s">
        <v>395</v>
      </c>
      <c r="B111" s="376">
        <v>1860</v>
      </c>
      <c r="C111" s="377">
        <v>2268</v>
      </c>
      <c r="D111" s="378">
        <v>329</v>
      </c>
      <c r="E111" s="377">
        <v>328</v>
      </c>
      <c r="F111" s="378">
        <f t="shared" si="24"/>
        <v>4785</v>
      </c>
      <c r="G111" s="379">
        <f t="shared" si="25"/>
        <v>0.004246229862576561</v>
      </c>
      <c r="H111" s="376">
        <v>1711</v>
      </c>
      <c r="I111" s="377">
        <v>1562</v>
      </c>
      <c r="J111" s="378"/>
      <c r="K111" s="377"/>
      <c r="L111" s="378">
        <f t="shared" si="26"/>
        <v>3273</v>
      </c>
      <c r="M111" s="380">
        <f t="shared" si="27"/>
        <v>0.46196150320806595</v>
      </c>
      <c r="N111" s="376">
        <v>9099</v>
      </c>
      <c r="O111" s="377">
        <v>9834</v>
      </c>
      <c r="P111" s="378">
        <v>329</v>
      </c>
      <c r="Q111" s="377">
        <v>338</v>
      </c>
      <c r="R111" s="378">
        <f t="shared" si="28"/>
        <v>19600</v>
      </c>
      <c r="S111" s="379">
        <f t="shared" si="29"/>
        <v>0.0033936344075744533</v>
      </c>
      <c r="T111" s="390">
        <v>7198</v>
      </c>
      <c r="U111" s="377">
        <v>6688</v>
      </c>
      <c r="V111" s="378"/>
      <c r="W111" s="377">
        <v>0</v>
      </c>
      <c r="X111" s="378">
        <f t="shared" si="30"/>
        <v>13886</v>
      </c>
      <c r="Y111" s="381">
        <f t="shared" si="31"/>
        <v>0.41149359066685864</v>
      </c>
    </row>
    <row r="112" spans="1:25" s="54" customFormat="1" ht="19.5" customHeight="1">
      <c r="A112" s="375" t="s">
        <v>396</v>
      </c>
      <c r="B112" s="376">
        <v>3111</v>
      </c>
      <c r="C112" s="377">
        <v>1587</v>
      </c>
      <c r="D112" s="378">
        <v>0</v>
      </c>
      <c r="E112" s="377">
        <v>0</v>
      </c>
      <c r="F112" s="378">
        <f t="shared" si="24"/>
        <v>4698</v>
      </c>
      <c r="G112" s="379">
        <f t="shared" si="25"/>
        <v>0.004169025683256987</v>
      </c>
      <c r="H112" s="376">
        <v>158</v>
      </c>
      <c r="I112" s="377">
        <v>74</v>
      </c>
      <c r="J112" s="378"/>
      <c r="K112" s="377"/>
      <c r="L112" s="378">
        <f t="shared" si="26"/>
        <v>232</v>
      </c>
      <c r="M112" s="380">
        <f t="shared" si="27"/>
        <v>19.25</v>
      </c>
      <c r="N112" s="376">
        <v>6723</v>
      </c>
      <c r="O112" s="377">
        <v>4985</v>
      </c>
      <c r="P112" s="378"/>
      <c r="Q112" s="377"/>
      <c r="R112" s="378">
        <f t="shared" si="28"/>
        <v>11708</v>
      </c>
      <c r="S112" s="379">
        <f t="shared" si="29"/>
        <v>0.002027177124687842</v>
      </c>
      <c r="T112" s="390">
        <v>1367</v>
      </c>
      <c r="U112" s="377">
        <v>858</v>
      </c>
      <c r="V112" s="378"/>
      <c r="W112" s="377">
        <v>0</v>
      </c>
      <c r="X112" s="378">
        <f t="shared" si="30"/>
        <v>2225</v>
      </c>
      <c r="Y112" s="381">
        <f t="shared" si="31"/>
        <v>4.262022471910113</v>
      </c>
    </row>
    <row r="113" spans="1:25" s="54" customFormat="1" ht="19.5" customHeight="1">
      <c r="A113" s="375" t="s">
        <v>397</v>
      </c>
      <c r="B113" s="376">
        <v>2720</v>
      </c>
      <c r="C113" s="377">
        <v>1694</v>
      </c>
      <c r="D113" s="378">
        <v>0</v>
      </c>
      <c r="E113" s="377">
        <v>0</v>
      </c>
      <c r="F113" s="378">
        <f t="shared" si="24"/>
        <v>4414</v>
      </c>
      <c r="G113" s="379">
        <f t="shared" si="25"/>
        <v>0.003917002845018378</v>
      </c>
      <c r="H113" s="376">
        <v>477</v>
      </c>
      <c r="I113" s="377">
        <v>412</v>
      </c>
      <c r="J113" s="378">
        <v>6</v>
      </c>
      <c r="K113" s="377">
        <v>6</v>
      </c>
      <c r="L113" s="378">
        <f t="shared" si="26"/>
        <v>901</v>
      </c>
      <c r="M113" s="380">
        <f t="shared" si="27"/>
        <v>3.899001109877913</v>
      </c>
      <c r="N113" s="376">
        <v>5154</v>
      </c>
      <c r="O113" s="377">
        <v>3282</v>
      </c>
      <c r="P113" s="378">
        <v>17</v>
      </c>
      <c r="Q113" s="377">
        <v>8</v>
      </c>
      <c r="R113" s="378">
        <f t="shared" si="28"/>
        <v>8461</v>
      </c>
      <c r="S113" s="379">
        <f t="shared" si="29"/>
        <v>0.0014649765674738496</v>
      </c>
      <c r="T113" s="390">
        <v>2584</v>
      </c>
      <c r="U113" s="377">
        <v>2481</v>
      </c>
      <c r="V113" s="378">
        <v>6</v>
      </c>
      <c r="W113" s="377">
        <v>7</v>
      </c>
      <c r="X113" s="378">
        <f t="shared" si="30"/>
        <v>5078</v>
      </c>
      <c r="Y113" s="381">
        <f t="shared" si="31"/>
        <v>0.6662071681764474</v>
      </c>
    </row>
    <row r="114" spans="1:25" s="54" customFormat="1" ht="19.5" customHeight="1">
      <c r="A114" s="375" t="s">
        <v>398</v>
      </c>
      <c r="B114" s="376">
        <v>2183</v>
      </c>
      <c r="C114" s="377">
        <v>2100</v>
      </c>
      <c r="D114" s="378">
        <v>0</v>
      </c>
      <c r="E114" s="377">
        <v>0</v>
      </c>
      <c r="F114" s="378">
        <f t="shared" si="24"/>
        <v>4283</v>
      </c>
      <c r="G114" s="379">
        <f t="shared" si="25"/>
        <v>0.00380075287385902</v>
      </c>
      <c r="H114" s="376">
        <v>2299</v>
      </c>
      <c r="I114" s="377">
        <v>2322</v>
      </c>
      <c r="J114" s="378"/>
      <c r="K114" s="377"/>
      <c r="L114" s="378">
        <f t="shared" si="26"/>
        <v>4621</v>
      </c>
      <c r="M114" s="380">
        <f t="shared" si="27"/>
        <v>-0.07314434105172041</v>
      </c>
      <c r="N114" s="376">
        <v>10947</v>
      </c>
      <c r="O114" s="377">
        <v>10365</v>
      </c>
      <c r="P114" s="378">
        <v>9</v>
      </c>
      <c r="Q114" s="377">
        <v>0</v>
      </c>
      <c r="R114" s="378">
        <f t="shared" si="28"/>
        <v>21321</v>
      </c>
      <c r="S114" s="379">
        <f t="shared" si="29"/>
        <v>0.0036916162859130064</v>
      </c>
      <c r="T114" s="390">
        <v>10605</v>
      </c>
      <c r="U114" s="377">
        <v>11104</v>
      </c>
      <c r="V114" s="378">
        <v>3</v>
      </c>
      <c r="W114" s="377">
        <v>126</v>
      </c>
      <c r="X114" s="378">
        <f t="shared" si="30"/>
        <v>21838</v>
      </c>
      <c r="Y114" s="381">
        <f t="shared" si="31"/>
        <v>-0.02367432915102119</v>
      </c>
    </row>
    <row r="115" spans="1:25" s="54" customFormat="1" ht="19.5" customHeight="1">
      <c r="A115" s="375" t="s">
        <v>399</v>
      </c>
      <c r="B115" s="376">
        <v>1721</v>
      </c>
      <c r="C115" s="377">
        <v>1783</v>
      </c>
      <c r="D115" s="378">
        <v>0</v>
      </c>
      <c r="E115" s="377">
        <v>0</v>
      </c>
      <c r="F115" s="378">
        <f>SUM(B115:E115)</f>
        <v>3504</v>
      </c>
      <c r="G115" s="379">
        <f>F115/$F$9</f>
        <v>0.003109464877422836</v>
      </c>
      <c r="H115" s="376">
        <v>1664</v>
      </c>
      <c r="I115" s="377">
        <v>1501</v>
      </c>
      <c r="J115" s="378"/>
      <c r="K115" s="377"/>
      <c r="L115" s="378">
        <f>SUM(H115:K115)</f>
        <v>3165</v>
      </c>
      <c r="M115" s="380">
        <f>IF(ISERROR(F115/L115-1),"         /0",(F115/L115-1))</f>
        <v>0.1071090047393366</v>
      </c>
      <c r="N115" s="376">
        <v>8524</v>
      </c>
      <c r="O115" s="377">
        <v>8074</v>
      </c>
      <c r="P115" s="378"/>
      <c r="Q115" s="377"/>
      <c r="R115" s="378">
        <f>SUM(N115:Q115)</f>
        <v>16598</v>
      </c>
      <c r="S115" s="379">
        <f>R115/$R$9</f>
        <v>0.0028738542804551417</v>
      </c>
      <c r="T115" s="390">
        <v>8360</v>
      </c>
      <c r="U115" s="377">
        <v>7261</v>
      </c>
      <c r="V115" s="378"/>
      <c r="W115" s="377"/>
      <c r="X115" s="378">
        <f>SUM(T115:W115)</f>
        <v>15621</v>
      </c>
      <c r="Y115" s="381">
        <f>IF(ISERROR(R115/X115-1),"         /0",(R115/X115-1))</f>
        <v>0.06254401126688425</v>
      </c>
    </row>
    <row r="116" spans="1:25" s="54" customFormat="1" ht="19.5" customHeight="1">
      <c r="A116" s="375" t="s">
        <v>400</v>
      </c>
      <c r="B116" s="376">
        <v>1875</v>
      </c>
      <c r="C116" s="377">
        <v>1512</v>
      </c>
      <c r="D116" s="378">
        <v>0</v>
      </c>
      <c r="E116" s="377">
        <v>0</v>
      </c>
      <c r="F116" s="378">
        <f>SUM(B116:E116)</f>
        <v>3387</v>
      </c>
      <c r="G116" s="379">
        <f>F116/$F$9</f>
        <v>0.003005638567303409</v>
      </c>
      <c r="H116" s="376">
        <v>1661</v>
      </c>
      <c r="I116" s="377">
        <v>1443</v>
      </c>
      <c r="J116" s="378"/>
      <c r="K116" s="377"/>
      <c r="L116" s="378">
        <f>SUM(H116:K116)</f>
        <v>3104</v>
      </c>
      <c r="M116" s="380">
        <f>IF(ISERROR(F116/L116-1),"         /0",(F116/L116-1))</f>
        <v>0.09117268041237114</v>
      </c>
      <c r="N116" s="376">
        <v>9359</v>
      </c>
      <c r="O116" s="377">
        <v>8207</v>
      </c>
      <c r="P116" s="378"/>
      <c r="Q116" s="377"/>
      <c r="R116" s="378">
        <f>SUM(N116:Q116)</f>
        <v>17566</v>
      </c>
      <c r="S116" s="379">
        <f>R116/$R$9</f>
        <v>0.0030414582654822884</v>
      </c>
      <c r="T116" s="390">
        <v>9312</v>
      </c>
      <c r="U116" s="377">
        <v>7832</v>
      </c>
      <c r="V116" s="378"/>
      <c r="W116" s="377">
        <v>121</v>
      </c>
      <c r="X116" s="378">
        <f>SUM(T116:W116)</f>
        <v>17265</v>
      </c>
      <c r="Y116" s="381">
        <f>IF(ISERROR(R116/X116-1),"         /0",(R116/X116-1))</f>
        <v>0.017434115262090932</v>
      </c>
    </row>
    <row r="117" spans="1:25" s="54" customFormat="1" ht="19.5" customHeight="1">
      <c r="A117" s="375" t="s">
        <v>401</v>
      </c>
      <c r="B117" s="376">
        <v>1276</v>
      </c>
      <c r="C117" s="377">
        <v>1087</v>
      </c>
      <c r="D117" s="378">
        <v>0</v>
      </c>
      <c r="E117" s="377">
        <v>0</v>
      </c>
      <c r="F117" s="378">
        <f>SUM(B117:E117)</f>
        <v>2363</v>
      </c>
      <c r="G117" s="379">
        <f>F117/$F$9</f>
        <v>0.002096936502668425</v>
      </c>
      <c r="H117" s="376">
        <v>1290</v>
      </c>
      <c r="I117" s="377">
        <v>1245</v>
      </c>
      <c r="J117" s="378">
        <v>0</v>
      </c>
      <c r="K117" s="377">
        <v>7</v>
      </c>
      <c r="L117" s="378">
        <f>SUM(H117:K117)</f>
        <v>2542</v>
      </c>
      <c r="M117" s="380">
        <f>IF(ISERROR(F117/L117-1),"         /0",(F117/L117-1))</f>
        <v>-0.07041699449252559</v>
      </c>
      <c r="N117" s="376">
        <v>6315</v>
      </c>
      <c r="O117" s="377">
        <v>5731</v>
      </c>
      <c r="P117" s="378">
        <v>0</v>
      </c>
      <c r="Q117" s="377">
        <v>24</v>
      </c>
      <c r="R117" s="378">
        <f>SUM(N117:Q117)</f>
        <v>12070</v>
      </c>
      <c r="S117" s="379">
        <f>R117/$R$9</f>
        <v>0.0020898554744603905</v>
      </c>
      <c r="T117" s="390">
        <v>6676</v>
      </c>
      <c r="U117" s="377">
        <v>5994</v>
      </c>
      <c r="V117" s="378">
        <v>0</v>
      </c>
      <c r="W117" s="377">
        <v>28</v>
      </c>
      <c r="X117" s="378">
        <f>SUM(T117:W117)</f>
        <v>12698</v>
      </c>
      <c r="Y117" s="381">
        <f>IF(ISERROR(R117/X117-1),"         /0",(R117/X117-1))</f>
        <v>-0.049456607339738556</v>
      </c>
    </row>
    <row r="118" spans="1:25" s="54" customFormat="1" ht="19.5" customHeight="1">
      <c r="A118" s="375" t="s">
        <v>402</v>
      </c>
      <c r="B118" s="376">
        <v>1165</v>
      </c>
      <c r="C118" s="377">
        <v>1004</v>
      </c>
      <c r="D118" s="378">
        <v>0</v>
      </c>
      <c r="E118" s="377">
        <v>0</v>
      </c>
      <c r="F118" s="378">
        <f>SUM(B118:E118)</f>
        <v>2169</v>
      </c>
      <c r="G118" s="379">
        <f>F118/$F$9</f>
        <v>0.0019247800568293753</v>
      </c>
      <c r="H118" s="376">
        <v>223</v>
      </c>
      <c r="I118" s="377">
        <v>52</v>
      </c>
      <c r="J118" s="378"/>
      <c r="K118" s="377"/>
      <c r="L118" s="378">
        <f>SUM(H118:K118)</f>
        <v>275</v>
      </c>
      <c r="M118" s="380">
        <f>IF(ISERROR(F118/L118-1),"         /0",(F118/L118-1))</f>
        <v>6.887272727272728</v>
      </c>
      <c r="N118" s="376">
        <v>3658</v>
      </c>
      <c r="O118" s="377">
        <v>3317</v>
      </c>
      <c r="P118" s="378">
        <v>41</v>
      </c>
      <c r="Q118" s="377"/>
      <c r="R118" s="378">
        <f>SUM(N118:Q118)</f>
        <v>7016</v>
      </c>
      <c r="S118" s="379">
        <f>R118/$R$9</f>
        <v>0.0012147826022215493</v>
      </c>
      <c r="T118" s="390">
        <v>1076</v>
      </c>
      <c r="U118" s="377">
        <v>341</v>
      </c>
      <c r="V118" s="378"/>
      <c r="W118" s="377">
        <v>1</v>
      </c>
      <c r="X118" s="378">
        <f>SUM(T118:W118)</f>
        <v>1418</v>
      </c>
      <c r="Y118" s="381">
        <f>IF(ISERROR(R118/X118-1),"         /0",(R118/X118-1))</f>
        <v>3.9478138222849086</v>
      </c>
    </row>
    <row r="119" spans="1:25" s="54" customFormat="1" ht="19.5" customHeight="1">
      <c r="A119" s="375" t="s">
        <v>403</v>
      </c>
      <c r="B119" s="376">
        <v>1089</v>
      </c>
      <c r="C119" s="377">
        <v>1054</v>
      </c>
      <c r="D119" s="378">
        <v>0</v>
      </c>
      <c r="E119" s="377">
        <v>0</v>
      </c>
      <c r="F119" s="378">
        <f>SUM(B119:E119)</f>
        <v>2143</v>
      </c>
      <c r="G119" s="379">
        <f>F119/$F$9</f>
        <v>0.0019017075434695026</v>
      </c>
      <c r="H119" s="376">
        <v>1142</v>
      </c>
      <c r="I119" s="377">
        <v>1017</v>
      </c>
      <c r="J119" s="378"/>
      <c r="K119" s="377"/>
      <c r="L119" s="378">
        <f>SUM(H119:K119)</f>
        <v>2159</v>
      </c>
      <c r="M119" s="380">
        <f>IF(ISERROR(F119/L119-1),"         /0",(F119/L119-1))</f>
        <v>-0.007410838351088467</v>
      </c>
      <c r="N119" s="376">
        <v>4995</v>
      </c>
      <c r="O119" s="377">
        <v>5116</v>
      </c>
      <c r="P119" s="378"/>
      <c r="Q119" s="377"/>
      <c r="R119" s="378">
        <f>SUM(N119:Q119)</f>
        <v>10111</v>
      </c>
      <c r="S119" s="379">
        <f>R119/$R$9</f>
        <v>0.0017506651783155765</v>
      </c>
      <c r="T119" s="390">
        <v>4797</v>
      </c>
      <c r="U119" s="377">
        <v>4760</v>
      </c>
      <c r="V119" s="378"/>
      <c r="W119" s="377"/>
      <c r="X119" s="378">
        <f>SUM(T119:W119)</f>
        <v>9557</v>
      </c>
      <c r="Y119" s="381">
        <f>IF(ISERROR(R119/X119-1),"         /0",(R119/X119-1))</f>
        <v>0.05796798158417915</v>
      </c>
    </row>
    <row r="120" spans="1:25" s="54" customFormat="1" ht="19.5" customHeight="1">
      <c r="A120" s="375" t="s">
        <v>404</v>
      </c>
      <c r="B120" s="376">
        <v>1094</v>
      </c>
      <c r="C120" s="377">
        <v>764</v>
      </c>
      <c r="D120" s="378">
        <v>0</v>
      </c>
      <c r="E120" s="377">
        <v>0</v>
      </c>
      <c r="F120" s="378">
        <f>SUM(B120:E120)</f>
        <v>1858</v>
      </c>
      <c r="G120" s="379">
        <f>F120/$F$9</f>
        <v>0.0016487973008708985</v>
      </c>
      <c r="H120" s="376">
        <v>918</v>
      </c>
      <c r="I120" s="377">
        <v>643</v>
      </c>
      <c r="J120" s="378">
        <v>438</v>
      </c>
      <c r="K120" s="377">
        <v>549</v>
      </c>
      <c r="L120" s="378">
        <f>SUM(H120:K120)</f>
        <v>2548</v>
      </c>
      <c r="M120" s="380">
        <f>IF(ISERROR(F120/L120-1),"         /0",(F120/L120-1))</f>
        <v>-0.27080062794348514</v>
      </c>
      <c r="N120" s="376">
        <v>6292</v>
      </c>
      <c r="O120" s="377">
        <v>4748</v>
      </c>
      <c r="P120" s="378">
        <v>186</v>
      </c>
      <c r="Q120" s="377">
        <v>172</v>
      </c>
      <c r="R120" s="378">
        <f>SUM(N120:Q120)</f>
        <v>11398</v>
      </c>
      <c r="S120" s="379">
        <f>R120/$R$9</f>
        <v>0.0019735022947721236</v>
      </c>
      <c r="T120" s="390">
        <v>4975</v>
      </c>
      <c r="U120" s="377">
        <v>3732</v>
      </c>
      <c r="V120" s="378">
        <v>450</v>
      </c>
      <c r="W120" s="377">
        <v>549</v>
      </c>
      <c r="X120" s="378">
        <f>SUM(T120:W120)</f>
        <v>9706</v>
      </c>
      <c r="Y120" s="381">
        <f>IF(ISERROR(R120/X120-1),"         /0",(R120/X120-1))</f>
        <v>0.17432515969503393</v>
      </c>
    </row>
    <row r="121" spans="1:25" s="54" customFormat="1" ht="19.5" customHeight="1">
      <c r="A121" s="375" t="s">
        <v>405</v>
      </c>
      <c r="B121" s="376">
        <v>589</v>
      </c>
      <c r="C121" s="377">
        <v>647</v>
      </c>
      <c r="D121" s="378">
        <v>0</v>
      </c>
      <c r="E121" s="377">
        <v>0</v>
      </c>
      <c r="F121" s="378">
        <f>SUM(B121:E121)</f>
        <v>1236</v>
      </c>
      <c r="G121" s="379">
        <f>F121/$F$9</f>
        <v>0.0010968317889539455</v>
      </c>
      <c r="H121" s="376">
        <v>1043</v>
      </c>
      <c r="I121" s="377">
        <v>1010</v>
      </c>
      <c r="J121" s="378"/>
      <c r="K121" s="377"/>
      <c r="L121" s="378">
        <f>SUM(H121:K121)</f>
        <v>2053</v>
      </c>
      <c r="M121" s="380">
        <f>IF(ISERROR(F121/L121-1),"         /0",(F121/L121-1))</f>
        <v>-0.3979542133463224</v>
      </c>
      <c r="N121" s="376">
        <v>4382</v>
      </c>
      <c r="O121" s="377">
        <v>4073</v>
      </c>
      <c r="P121" s="378">
        <v>15</v>
      </c>
      <c r="Q121" s="377"/>
      <c r="R121" s="378">
        <f>SUM(N121:Q121)</f>
        <v>8470</v>
      </c>
      <c r="S121" s="379">
        <f>R121/$R$9</f>
        <v>0.0014665348689875317</v>
      </c>
      <c r="T121" s="390">
        <v>5763</v>
      </c>
      <c r="U121" s="377">
        <v>5008</v>
      </c>
      <c r="V121" s="378">
        <v>8</v>
      </c>
      <c r="W121" s="377">
        <v>0</v>
      </c>
      <c r="X121" s="378">
        <f>SUM(T121:W121)</f>
        <v>10779</v>
      </c>
      <c r="Y121" s="381">
        <f>IF(ISERROR(R121/X121-1),"         /0",(R121/X121-1))</f>
        <v>-0.2142128212264589</v>
      </c>
    </row>
    <row r="122" spans="1:25" s="54" customFormat="1" ht="19.5" customHeight="1">
      <c r="A122" s="375" t="s">
        <v>406</v>
      </c>
      <c r="B122" s="376">
        <v>401</v>
      </c>
      <c r="C122" s="377">
        <v>465</v>
      </c>
      <c r="D122" s="378">
        <v>25</v>
      </c>
      <c r="E122" s="377">
        <v>20</v>
      </c>
      <c r="F122" s="378">
        <f>SUM(B122:E122)</f>
        <v>911</v>
      </c>
      <c r="G122" s="379">
        <f>F122/$F$9</f>
        <v>0.0008084253719555375</v>
      </c>
      <c r="H122" s="376">
        <v>1339</v>
      </c>
      <c r="I122" s="377">
        <v>1431</v>
      </c>
      <c r="J122" s="378"/>
      <c r="K122" s="377"/>
      <c r="L122" s="378">
        <f>SUM(H122:K122)</f>
        <v>2770</v>
      </c>
      <c r="M122" s="380">
        <f>IF(ISERROR(F122/L122-1),"         /0",(F122/L122-1))</f>
        <v>-0.6711191335740072</v>
      </c>
      <c r="N122" s="376">
        <v>3446</v>
      </c>
      <c r="O122" s="377">
        <v>3600</v>
      </c>
      <c r="P122" s="378">
        <v>1398</v>
      </c>
      <c r="Q122" s="377">
        <v>970</v>
      </c>
      <c r="R122" s="378">
        <f>SUM(N122:Q122)</f>
        <v>9414</v>
      </c>
      <c r="S122" s="379">
        <f>R122/$R$9</f>
        <v>0.0016299833833115257</v>
      </c>
      <c r="T122" s="390">
        <v>7261</v>
      </c>
      <c r="U122" s="377">
        <v>7231</v>
      </c>
      <c r="V122" s="378">
        <v>1416</v>
      </c>
      <c r="W122" s="377">
        <v>909</v>
      </c>
      <c r="X122" s="378">
        <f>SUM(T122:W122)</f>
        <v>16817</v>
      </c>
      <c r="Y122" s="381">
        <f>IF(ISERROR(R122/X122-1),"         /0",(R122/X122-1))</f>
        <v>-0.44020931200570856</v>
      </c>
    </row>
    <row r="123" spans="1:25" s="54" customFormat="1" ht="19.5" customHeight="1">
      <c r="A123" s="375" t="s">
        <v>407</v>
      </c>
      <c r="B123" s="376">
        <v>376</v>
      </c>
      <c r="C123" s="377">
        <v>371</v>
      </c>
      <c r="D123" s="378">
        <v>0</v>
      </c>
      <c r="E123" s="377">
        <v>0</v>
      </c>
      <c r="F123" s="378">
        <f>SUM(B123:E123)</f>
        <v>747</v>
      </c>
      <c r="G123" s="379">
        <f>F123/$F$9</f>
        <v>0.0006628910569163409</v>
      </c>
      <c r="H123" s="376">
        <v>663</v>
      </c>
      <c r="I123" s="377">
        <v>559</v>
      </c>
      <c r="J123" s="378">
        <v>0</v>
      </c>
      <c r="K123" s="377">
        <v>21</v>
      </c>
      <c r="L123" s="378">
        <f>SUM(H123:K123)</f>
        <v>1243</v>
      </c>
      <c r="M123" s="380">
        <f>IF(ISERROR(F123/L123-1),"         /0",(F123/L123-1))</f>
        <v>-0.39903459372485917</v>
      </c>
      <c r="N123" s="376">
        <v>2315</v>
      </c>
      <c r="O123" s="377">
        <v>2535</v>
      </c>
      <c r="P123" s="378"/>
      <c r="Q123" s="377"/>
      <c r="R123" s="378">
        <f>SUM(N123:Q123)</f>
        <v>4850</v>
      </c>
      <c r="S123" s="379">
        <f>R123/$R$9</f>
        <v>0.0008397513712620459</v>
      </c>
      <c r="T123" s="390">
        <v>2414</v>
      </c>
      <c r="U123" s="377">
        <v>2283</v>
      </c>
      <c r="V123" s="378">
        <v>0</v>
      </c>
      <c r="W123" s="377">
        <v>21</v>
      </c>
      <c r="X123" s="378">
        <f>SUM(T123:W123)</f>
        <v>4718</v>
      </c>
      <c r="Y123" s="381">
        <f>IF(ISERROR(R123/X123-1),"         /0",(R123/X123-1))</f>
        <v>0.02797795676133963</v>
      </c>
    </row>
    <row r="124" spans="1:25" s="54" customFormat="1" ht="19.5" customHeight="1" thickBot="1">
      <c r="A124" s="375" t="s">
        <v>286</v>
      </c>
      <c r="B124" s="376">
        <v>8920</v>
      </c>
      <c r="C124" s="377">
        <v>7698</v>
      </c>
      <c r="D124" s="378">
        <v>48</v>
      </c>
      <c r="E124" s="377">
        <v>69</v>
      </c>
      <c r="F124" s="378">
        <f>SUM(B124:E124)</f>
        <v>16735</v>
      </c>
      <c r="G124" s="379">
        <f>F124/$F$9</f>
        <v>0.014850711964518024</v>
      </c>
      <c r="H124" s="376">
        <v>10736</v>
      </c>
      <c r="I124" s="377">
        <v>9631</v>
      </c>
      <c r="J124" s="378">
        <v>26</v>
      </c>
      <c r="K124" s="377">
        <v>58</v>
      </c>
      <c r="L124" s="378">
        <f>SUM(H124:K124)</f>
        <v>20451</v>
      </c>
      <c r="M124" s="380">
        <f>IF(ISERROR(F124/L124-1),"         /0",(F124/L124-1))</f>
        <v>-0.18170260622952428</v>
      </c>
      <c r="N124" s="376">
        <v>51986</v>
      </c>
      <c r="O124" s="377">
        <v>42923</v>
      </c>
      <c r="P124" s="378">
        <v>238</v>
      </c>
      <c r="Q124" s="377">
        <v>442</v>
      </c>
      <c r="R124" s="378">
        <f>SUM(N124:Q124)</f>
        <v>95589</v>
      </c>
      <c r="S124" s="379">
        <f>R124/$R$9</f>
        <v>0.016550720376818085</v>
      </c>
      <c r="T124" s="390">
        <v>58678</v>
      </c>
      <c r="U124" s="377">
        <v>51136</v>
      </c>
      <c r="V124" s="378">
        <v>437</v>
      </c>
      <c r="W124" s="377">
        <v>579</v>
      </c>
      <c r="X124" s="378">
        <f>SUM(T124:W124)</f>
        <v>110830</v>
      </c>
      <c r="Y124" s="381">
        <f>IF(ISERROR(R124/X124-1),"         /0",(R124/X124-1))</f>
        <v>-0.13751691780203912</v>
      </c>
    </row>
    <row r="125" spans="1:25" s="428" customFormat="1" ht="19.5" customHeight="1">
      <c r="A125" s="421" t="s">
        <v>49</v>
      </c>
      <c r="B125" s="422">
        <f>SUM(B126:B130)</f>
        <v>16549</v>
      </c>
      <c r="C125" s="423">
        <f>SUM(C126:C130)</f>
        <v>15728</v>
      </c>
      <c r="D125" s="424">
        <f>SUM(D126:D130)</f>
        <v>72</v>
      </c>
      <c r="E125" s="423">
        <f>SUM(E126:E130)</f>
        <v>56</v>
      </c>
      <c r="F125" s="424">
        <f>SUM(B125:E125)</f>
        <v>32405</v>
      </c>
      <c r="G125" s="425">
        <f>F125/$F$9</f>
        <v>0.028756338285641263</v>
      </c>
      <c r="H125" s="422">
        <f>SUM(H126:H130)</f>
        <v>12992</v>
      </c>
      <c r="I125" s="423">
        <f>SUM(I126:I130)</f>
        <v>13109</v>
      </c>
      <c r="J125" s="424">
        <f>SUM(J126:J130)</f>
        <v>181</v>
      </c>
      <c r="K125" s="423">
        <f>SUM(K126:K130)</f>
        <v>132</v>
      </c>
      <c r="L125" s="424">
        <f>SUM(H125:K125)</f>
        <v>26414</v>
      </c>
      <c r="M125" s="426">
        <f>IF(ISERROR(F125/L125-1),"         /0",(F125/L125-1))</f>
        <v>0.22681153933520104</v>
      </c>
      <c r="N125" s="422">
        <f>SUM(N126:N130)</f>
        <v>76717</v>
      </c>
      <c r="O125" s="423">
        <f>SUM(O126:O130)</f>
        <v>77890</v>
      </c>
      <c r="P125" s="424">
        <f>SUM(P126:P130)</f>
        <v>812</v>
      </c>
      <c r="Q125" s="423">
        <f>SUM(Q126:Q130)</f>
        <v>875</v>
      </c>
      <c r="R125" s="424">
        <f>SUM(N125:Q125)</f>
        <v>156294</v>
      </c>
      <c r="S125" s="425">
        <f>R125/$R$9</f>
        <v>0.027061464086604165</v>
      </c>
      <c r="T125" s="422">
        <f>SUM(T126:T130)</f>
        <v>61427</v>
      </c>
      <c r="U125" s="423">
        <f>SUM(U126:U130)</f>
        <v>64786</v>
      </c>
      <c r="V125" s="424">
        <f>SUM(V126:V130)</f>
        <v>2833</v>
      </c>
      <c r="W125" s="423">
        <f>SUM(W126:W130)</f>
        <v>3215</v>
      </c>
      <c r="X125" s="424">
        <f>SUM(T125:W125)</f>
        <v>132261</v>
      </c>
      <c r="Y125" s="427">
        <f>IF(ISERROR(R125/X125-1),"         /0",(R125/X125-1))</f>
        <v>0.1817088937782112</v>
      </c>
    </row>
    <row r="126" spans="1:25" ht="19.5" customHeight="1">
      <c r="A126" s="368" t="s">
        <v>408</v>
      </c>
      <c r="B126" s="369">
        <v>7215</v>
      </c>
      <c r="C126" s="370">
        <v>6460</v>
      </c>
      <c r="D126" s="371">
        <v>0</v>
      </c>
      <c r="E126" s="370">
        <v>0</v>
      </c>
      <c r="F126" s="371">
        <f>SUM(B126:E126)</f>
        <v>13675</v>
      </c>
      <c r="G126" s="372">
        <f>F126/$F$9</f>
        <v>0.012135254622933014</v>
      </c>
      <c r="H126" s="369">
        <v>5293</v>
      </c>
      <c r="I126" s="370">
        <v>5458</v>
      </c>
      <c r="J126" s="371"/>
      <c r="K126" s="370">
        <v>0</v>
      </c>
      <c r="L126" s="371">
        <f>SUM(H126:K126)</f>
        <v>10751</v>
      </c>
      <c r="M126" s="373">
        <f>IF(ISERROR(F126/L126-1),"         /0",(F126/L126-1))</f>
        <v>0.27197470002790447</v>
      </c>
      <c r="N126" s="369">
        <v>30826</v>
      </c>
      <c r="O126" s="370">
        <v>31485</v>
      </c>
      <c r="P126" s="371">
        <v>39</v>
      </c>
      <c r="Q126" s="370">
        <v>122</v>
      </c>
      <c r="R126" s="371">
        <f>SUM(N126:Q126)</f>
        <v>62472</v>
      </c>
      <c r="S126" s="372">
        <f>R126/$R$9</f>
        <v>0.010816690240305677</v>
      </c>
      <c r="T126" s="389">
        <v>23447</v>
      </c>
      <c r="U126" s="370">
        <v>24685</v>
      </c>
      <c r="V126" s="371">
        <v>16</v>
      </c>
      <c r="W126" s="370">
        <v>130</v>
      </c>
      <c r="X126" s="371">
        <f>SUM(T126:W126)</f>
        <v>48278</v>
      </c>
      <c r="Y126" s="374">
        <f>IF(ISERROR(R126/X126-1),"         /0",(R126/X126-1))</f>
        <v>0.2940055511827333</v>
      </c>
    </row>
    <row r="127" spans="1:25" ht="19.5" customHeight="1">
      <c r="A127" s="375" t="s">
        <v>409</v>
      </c>
      <c r="B127" s="376">
        <v>4636</v>
      </c>
      <c r="C127" s="377">
        <v>4197</v>
      </c>
      <c r="D127" s="378">
        <v>0</v>
      </c>
      <c r="E127" s="377">
        <v>0</v>
      </c>
      <c r="F127" s="378">
        <f>SUM(B127:E127)</f>
        <v>8833</v>
      </c>
      <c r="G127" s="379">
        <f>F127/$F$9</f>
        <v>0.007838442711836731</v>
      </c>
      <c r="H127" s="376">
        <v>1302</v>
      </c>
      <c r="I127" s="377">
        <v>1610</v>
      </c>
      <c r="J127" s="378">
        <v>36</v>
      </c>
      <c r="K127" s="377">
        <v>23</v>
      </c>
      <c r="L127" s="378">
        <f>SUM(H127:K127)</f>
        <v>2971</v>
      </c>
      <c r="M127" s="380">
        <f>IF(ISERROR(F127/L127-1),"         /0",(F127/L127-1))</f>
        <v>1.97307303938068</v>
      </c>
      <c r="N127" s="376">
        <v>22227</v>
      </c>
      <c r="O127" s="377">
        <v>20110</v>
      </c>
      <c r="P127" s="378">
        <v>378</v>
      </c>
      <c r="Q127" s="377">
        <v>347</v>
      </c>
      <c r="R127" s="378">
        <f>SUM(N127:Q127)</f>
        <v>43062</v>
      </c>
      <c r="S127" s="379">
        <f>R127/$R$9</f>
        <v>0.007455953309131179</v>
      </c>
      <c r="T127" s="390">
        <v>6264</v>
      </c>
      <c r="U127" s="377">
        <v>7983</v>
      </c>
      <c r="V127" s="378">
        <v>1328</v>
      </c>
      <c r="W127" s="377">
        <v>1339</v>
      </c>
      <c r="X127" s="378">
        <f>SUM(T127:W127)</f>
        <v>16914</v>
      </c>
      <c r="Y127" s="381">
        <f>IF(ISERROR(R127/X127-1),"         /0",(R127/X127-1))</f>
        <v>1.5459382759843918</v>
      </c>
    </row>
    <row r="128" spans="1:25" ht="19.5" customHeight="1">
      <c r="A128" s="375" t="s">
        <v>410</v>
      </c>
      <c r="B128" s="376">
        <v>2630</v>
      </c>
      <c r="C128" s="377">
        <v>2839</v>
      </c>
      <c r="D128" s="378">
        <v>3</v>
      </c>
      <c r="E128" s="377">
        <v>2</v>
      </c>
      <c r="F128" s="378">
        <f>SUM(B128:E128)</f>
        <v>5474</v>
      </c>
      <c r="G128" s="379">
        <f>F128/$F$9</f>
        <v>0.004857651466613186</v>
      </c>
      <c r="H128" s="376">
        <v>3150</v>
      </c>
      <c r="I128" s="377">
        <v>3132</v>
      </c>
      <c r="J128" s="378"/>
      <c r="K128" s="377">
        <v>0</v>
      </c>
      <c r="L128" s="378">
        <f>SUM(H128:K128)</f>
        <v>6282</v>
      </c>
      <c r="M128" s="380">
        <f>IF(ISERROR(F128/L128-1),"         /0",(F128/L128-1))</f>
        <v>-0.1286214581343521</v>
      </c>
      <c r="N128" s="376">
        <v>14274</v>
      </c>
      <c r="O128" s="377">
        <v>16029</v>
      </c>
      <c r="P128" s="378">
        <v>3</v>
      </c>
      <c r="Q128" s="377">
        <v>2</v>
      </c>
      <c r="R128" s="378">
        <f>SUM(N128:Q128)</f>
        <v>30308</v>
      </c>
      <c r="S128" s="379">
        <f>R128/$R$9</f>
        <v>0.005247666919630946</v>
      </c>
      <c r="T128" s="390">
        <v>14843</v>
      </c>
      <c r="U128" s="377">
        <v>17281</v>
      </c>
      <c r="V128" s="378">
        <v>75</v>
      </c>
      <c r="W128" s="377">
        <v>170</v>
      </c>
      <c r="X128" s="378">
        <f>SUM(T128:W128)</f>
        <v>32369</v>
      </c>
      <c r="Y128" s="381">
        <f>IF(ISERROR(R128/X128-1),"         /0",(R128/X128-1))</f>
        <v>-0.0636720318823566</v>
      </c>
    </row>
    <row r="129" spans="1:25" ht="19.5" customHeight="1">
      <c r="A129" s="375" t="s">
        <v>411</v>
      </c>
      <c r="B129" s="376">
        <v>422</v>
      </c>
      <c r="C129" s="377">
        <v>337</v>
      </c>
      <c r="D129" s="378">
        <v>0</v>
      </c>
      <c r="E129" s="377">
        <v>0</v>
      </c>
      <c r="F129" s="378">
        <f>SUM(B129:E129)</f>
        <v>759</v>
      </c>
      <c r="G129" s="379">
        <f>F129/$F$9</f>
        <v>0.0006735399092362821</v>
      </c>
      <c r="H129" s="376">
        <v>429</v>
      </c>
      <c r="I129" s="377">
        <v>399</v>
      </c>
      <c r="J129" s="378">
        <v>5</v>
      </c>
      <c r="K129" s="377"/>
      <c r="L129" s="378">
        <f>SUM(H129:K129)</f>
        <v>833</v>
      </c>
      <c r="M129" s="380">
        <f>IF(ISERROR(F129/L129-1),"         /0",(F129/L129-1))</f>
        <v>-0.08883553421368551</v>
      </c>
      <c r="N129" s="376">
        <v>1772</v>
      </c>
      <c r="O129" s="377">
        <v>1717</v>
      </c>
      <c r="P129" s="378">
        <v>0</v>
      </c>
      <c r="Q129" s="377">
        <v>12</v>
      </c>
      <c r="R129" s="378">
        <f>SUM(N129:Q129)</f>
        <v>3501</v>
      </c>
      <c r="S129" s="379">
        <f>R129/$R$9</f>
        <v>0.0006061792888223552</v>
      </c>
      <c r="T129" s="390">
        <v>2005</v>
      </c>
      <c r="U129" s="377">
        <v>1978</v>
      </c>
      <c r="V129" s="378">
        <v>8</v>
      </c>
      <c r="W129" s="377">
        <v>10</v>
      </c>
      <c r="X129" s="378">
        <f>SUM(T129:W129)</f>
        <v>4001</v>
      </c>
      <c r="Y129" s="381">
        <f>IF(ISERROR(R129/X129-1),"         /0",(R129/X129-1))</f>
        <v>-0.12496875781054739</v>
      </c>
    </row>
    <row r="130" spans="1:25" ht="19.5" customHeight="1" thickBot="1">
      <c r="A130" s="375" t="s">
        <v>286</v>
      </c>
      <c r="B130" s="376">
        <v>1646</v>
      </c>
      <c r="C130" s="377">
        <v>1895</v>
      </c>
      <c r="D130" s="378">
        <v>69</v>
      </c>
      <c r="E130" s="377">
        <v>54</v>
      </c>
      <c r="F130" s="378">
        <f>SUM(B130:E130)</f>
        <v>3664</v>
      </c>
      <c r="G130" s="379">
        <f>F130/$F$9</f>
        <v>0.003251449575022052</v>
      </c>
      <c r="H130" s="376">
        <v>2818</v>
      </c>
      <c r="I130" s="377">
        <v>2510</v>
      </c>
      <c r="J130" s="378">
        <v>140</v>
      </c>
      <c r="K130" s="377">
        <v>109</v>
      </c>
      <c r="L130" s="378">
        <f>SUM(H130:K130)</f>
        <v>5577</v>
      </c>
      <c r="M130" s="380">
        <f>IF(ISERROR(F130/L130-1),"         /0",(F130/L130-1))</f>
        <v>-0.34301595840057375</v>
      </c>
      <c r="N130" s="376">
        <v>7618</v>
      </c>
      <c r="O130" s="377">
        <v>8549</v>
      </c>
      <c r="P130" s="378">
        <v>392</v>
      </c>
      <c r="Q130" s="377">
        <v>392</v>
      </c>
      <c r="R130" s="378">
        <f>SUM(N130:Q130)</f>
        <v>16951</v>
      </c>
      <c r="S130" s="379">
        <f>R130/$R$9</f>
        <v>0.002934974328714008</v>
      </c>
      <c r="T130" s="390">
        <v>14868</v>
      </c>
      <c r="U130" s="377">
        <v>12859</v>
      </c>
      <c r="V130" s="378">
        <v>1406</v>
      </c>
      <c r="W130" s="377">
        <v>1566</v>
      </c>
      <c r="X130" s="378">
        <f>SUM(T130:W130)</f>
        <v>30699</v>
      </c>
      <c r="Y130" s="381">
        <f>IF(ISERROR(R130/X130-1),"         /0",(R130/X130-1))</f>
        <v>-0.44783217694387434</v>
      </c>
    </row>
    <row r="131" spans="1:25" s="729" customFormat="1" ht="19.5" customHeight="1" thickBot="1">
      <c r="A131" s="722" t="s">
        <v>48</v>
      </c>
      <c r="B131" s="723">
        <v>4016</v>
      </c>
      <c r="C131" s="724">
        <v>3582</v>
      </c>
      <c r="D131" s="725">
        <v>0</v>
      </c>
      <c r="E131" s="724">
        <v>0</v>
      </c>
      <c r="F131" s="725">
        <f>SUM(B131:E131)</f>
        <v>7598</v>
      </c>
      <c r="G131" s="726">
        <f>F131/$F$9</f>
        <v>0.006742498327242781</v>
      </c>
      <c r="H131" s="723">
        <v>3435</v>
      </c>
      <c r="I131" s="724">
        <v>3212</v>
      </c>
      <c r="J131" s="725">
        <v>73</v>
      </c>
      <c r="K131" s="724">
        <v>51</v>
      </c>
      <c r="L131" s="725">
        <f>SUM(H131:K131)</f>
        <v>6771</v>
      </c>
      <c r="M131" s="727">
        <f>IF(ISERROR(F131/L131-1),"         /0",(F131/L131-1))</f>
        <v>0.12213853197459756</v>
      </c>
      <c r="N131" s="723">
        <v>16951</v>
      </c>
      <c r="O131" s="724">
        <v>15097</v>
      </c>
      <c r="P131" s="725">
        <v>0</v>
      </c>
      <c r="Q131" s="724"/>
      <c r="R131" s="725">
        <f>SUM(N131:Q131)</f>
        <v>32048</v>
      </c>
      <c r="S131" s="726">
        <f>R131/$R$9</f>
        <v>0.005548938545609494</v>
      </c>
      <c r="T131" s="723">
        <v>13983</v>
      </c>
      <c r="U131" s="724">
        <v>13879</v>
      </c>
      <c r="V131" s="725">
        <v>95</v>
      </c>
      <c r="W131" s="724">
        <v>65</v>
      </c>
      <c r="X131" s="725">
        <f>SUM(T131:W131)</f>
        <v>28022</v>
      </c>
      <c r="Y131" s="728">
        <f>IF(ISERROR(R131/X131-1),"         /0",(R131/X131-1))</f>
        <v>0.14367282849189933</v>
      </c>
    </row>
    <row r="132" ht="15" thickTop="1">
      <c r="A132" s="13"/>
    </row>
    <row r="133" ht="14.25">
      <c r="A133" s="1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32:Y65536 M132:M65536 Y3 M3 M5:M8 Y5:Y8">
    <cfRule type="cellIs" priority="1" dxfId="99" operator="lessThan" stopIfTrue="1">
      <formula>0</formula>
    </cfRule>
  </conditionalFormatting>
  <conditionalFormatting sqref="Y9:Y131 M9:M131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19.57421875" style="30" customWidth="1"/>
    <col min="2" max="2" width="9.421875" style="30" bestFit="1" customWidth="1"/>
    <col min="3" max="3" width="10.7109375" style="30" customWidth="1"/>
    <col min="4" max="4" width="9.7109375" style="30" customWidth="1"/>
    <col min="5" max="5" width="10.8515625" style="30" customWidth="1"/>
    <col min="6" max="6" width="11.140625" style="30" customWidth="1"/>
    <col min="7" max="7" width="10.00390625" style="30" bestFit="1" customWidth="1"/>
    <col min="8" max="8" width="10.421875" style="30" customWidth="1"/>
    <col min="9" max="9" width="10.8515625" style="30" customWidth="1"/>
    <col min="10" max="10" width="8.57421875" style="30" customWidth="1"/>
    <col min="11" max="11" width="10.421875" style="30" customWidth="1"/>
    <col min="12" max="12" width="11.00390625" style="30" customWidth="1"/>
    <col min="13" max="13" width="10.57421875" style="30" bestFit="1" customWidth="1"/>
    <col min="14" max="14" width="12.421875" style="30" customWidth="1"/>
    <col min="15" max="15" width="11.140625" style="30" bestFit="1" customWidth="1"/>
    <col min="16" max="16" width="10.00390625" style="30" customWidth="1"/>
    <col min="17" max="17" width="10.8515625" style="30" customWidth="1"/>
    <col min="18" max="18" width="12.421875" style="30" customWidth="1"/>
    <col min="19" max="19" width="11.28125" style="30" bestFit="1" customWidth="1"/>
    <col min="20" max="21" width="12.421875" style="30" customWidth="1"/>
    <col min="22" max="22" width="10.8515625" style="30" customWidth="1"/>
    <col min="23" max="23" width="11.00390625" style="30" customWidth="1"/>
    <col min="24" max="24" width="12.7109375" style="30" bestFit="1" customWidth="1"/>
    <col min="25" max="25" width="9.8515625" style="30" bestFit="1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651" t="s">
        <v>58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21" customHeight="1" thickBot="1">
      <c r="A4" s="660" t="s">
        <v>57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</row>
    <row r="5" spans="1:25" s="59" customFormat="1" ht="17.25" customHeight="1" thickBot="1" thickTop="1">
      <c r="A5" s="597" t="s">
        <v>56</v>
      </c>
      <c r="B5" s="644" t="s">
        <v>33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32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47" customFormat="1" ht="26.25" customHeight="1">
      <c r="A6" s="598"/>
      <c r="B6" s="663" t="s">
        <v>159</v>
      </c>
      <c r="C6" s="664"/>
      <c r="D6" s="664"/>
      <c r="E6" s="664"/>
      <c r="F6" s="664"/>
      <c r="G6" s="641" t="s">
        <v>31</v>
      </c>
      <c r="H6" s="663" t="s">
        <v>160</v>
      </c>
      <c r="I6" s="664"/>
      <c r="J6" s="664"/>
      <c r="K6" s="664"/>
      <c r="L6" s="664"/>
      <c r="M6" s="638" t="s">
        <v>30</v>
      </c>
      <c r="N6" s="663" t="s">
        <v>161</v>
      </c>
      <c r="O6" s="664"/>
      <c r="P6" s="664"/>
      <c r="Q6" s="664"/>
      <c r="R6" s="664"/>
      <c r="S6" s="641" t="s">
        <v>31</v>
      </c>
      <c r="T6" s="663" t="s">
        <v>162</v>
      </c>
      <c r="U6" s="664"/>
      <c r="V6" s="664"/>
      <c r="W6" s="664"/>
      <c r="X6" s="664"/>
      <c r="Y6" s="654" t="s">
        <v>30</v>
      </c>
    </row>
    <row r="7" spans="1:25" s="42" customFormat="1" ht="26.25" customHeight="1">
      <c r="A7" s="599"/>
      <c r="B7" s="659" t="s">
        <v>20</v>
      </c>
      <c r="C7" s="658"/>
      <c r="D7" s="657" t="s">
        <v>19</v>
      </c>
      <c r="E7" s="658"/>
      <c r="F7" s="649" t="s">
        <v>15</v>
      </c>
      <c r="G7" s="642"/>
      <c r="H7" s="659" t="s">
        <v>20</v>
      </c>
      <c r="I7" s="658"/>
      <c r="J7" s="657" t="s">
        <v>19</v>
      </c>
      <c r="K7" s="658"/>
      <c r="L7" s="649" t="s">
        <v>15</v>
      </c>
      <c r="M7" s="639"/>
      <c r="N7" s="659" t="s">
        <v>20</v>
      </c>
      <c r="O7" s="658"/>
      <c r="P7" s="657" t="s">
        <v>19</v>
      </c>
      <c r="Q7" s="658"/>
      <c r="R7" s="649" t="s">
        <v>15</v>
      </c>
      <c r="S7" s="642"/>
      <c r="T7" s="659" t="s">
        <v>20</v>
      </c>
      <c r="U7" s="658"/>
      <c r="V7" s="657" t="s">
        <v>19</v>
      </c>
      <c r="W7" s="658"/>
      <c r="X7" s="649" t="s">
        <v>15</v>
      </c>
      <c r="Y7" s="655"/>
    </row>
    <row r="8" spans="1:25" s="55" customFormat="1" ht="27" thickBot="1">
      <c r="A8" s="600"/>
      <c r="B8" s="58" t="s">
        <v>17</v>
      </c>
      <c r="C8" s="56" t="s">
        <v>16</v>
      </c>
      <c r="D8" s="57" t="s">
        <v>17</v>
      </c>
      <c r="E8" s="56" t="s">
        <v>16</v>
      </c>
      <c r="F8" s="650"/>
      <c r="G8" s="643"/>
      <c r="H8" s="58" t="s">
        <v>17</v>
      </c>
      <c r="I8" s="56" t="s">
        <v>16</v>
      </c>
      <c r="J8" s="57" t="s">
        <v>17</v>
      </c>
      <c r="K8" s="56" t="s">
        <v>16</v>
      </c>
      <c r="L8" s="650"/>
      <c r="M8" s="640"/>
      <c r="N8" s="58" t="s">
        <v>17</v>
      </c>
      <c r="O8" s="56" t="s">
        <v>16</v>
      </c>
      <c r="P8" s="57" t="s">
        <v>17</v>
      </c>
      <c r="Q8" s="56" t="s">
        <v>16</v>
      </c>
      <c r="R8" s="650"/>
      <c r="S8" s="643"/>
      <c r="T8" s="58" t="s">
        <v>17</v>
      </c>
      <c r="U8" s="56" t="s">
        <v>16</v>
      </c>
      <c r="V8" s="57" t="s">
        <v>17</v>
      </c>
      <c r="W8" s="56" t="s">
        <v>16</v>
      </c>
      <c r="X8" s="650"/>
      <c r="Y8" s="656"/>
    </row>
    <row r="9" spans="1:25" s="705" customFormat="1" ht="18" customHeight="1" thickBot="1" thickTop="1">
      <c r="A9" s="730" t="s">
        <v>22</v>
      </c>
      <c r="B9" s="731">
        <f>B10+B14+B25+B37+B47+B51</f>
        <v>574305</v>
      </c>
      <c r="C9" s="732">
        <f>C10+C14+C25+C37+C47+C51</f>
        <v>545722</v>
      </c>
      <c r="D9" s="733">
        <f>D10+D14+D25+D37+D47+D51</f>
        <v>2917</v>
      </c>
      <c r="E9" s="734">
        <f>E10+E14+E25+E37+E47+E51</f>
        <v>3938</v>
      </c>
      <c r="F9" s="735">
        <f aca="true" t="shared" si="0" ref="F9:F51">SUM(B9:E9)</f>
        <v>1126882</v>
      </c>
      <c r="G9" s="736">
        <f aca="true" t="shared" si="1" ref="G9:G51">F9/$F$9</f>
        <v>1</v>
      </c>
      <c r="H9" s="731">
        <f>H10+H14+H25+H37+H47+H51</f>
        <v>545949</v>
      </c>
      <c r="I9" s="732">
        <f>I10+I14+I25+I37+I47+I51</f>
        <v>524954</v>
      </c>
      <c r="J9" s="733">
        <f>J10+J14+J25+J37+J47+J51</f>
        <v>4383</v>
      </c>
      <c r="K9" s="734">
        <f>K10+K14+K25+K37+K47+K51</f>
        <v>5556</v>
      </c>
      <c r="L9" s="735">
        <f aca="true" t="shared" si="2" ref="L9:L51">SUM(H9:K9)</f>
        <v>1080842</v>
      </c>
      <c r="M9" s="737">
        <f aca="true" t="shared" si="3" ref="M9:M51">IF(ISERROR(F9/L9-1),"         /0",(F9/L9-1))</f>
        <v>0.04259642019832688</v>
      </c>
      <c r="N9" s="731">
        <f>N10+N14+N25+N37+N47+N51</f>
        <v>2915494</v>
      </c>
      <c r="O9" s="732">
        <f>O10+O14+O25+O37+O47+O51</f>
        <v>2818061</v>
      </c>
      <c r="P9" s="733">
        <f>P10+P14+P25+P37+P47+P51</f>
        <v>20750</v>
      </c>
      <c r="Q9" s="734">
        <f>Q10+Q14+Q25+Q37+Q47+Q51</f>
        <v>21214</v>
      </c>
      <c r="R9" s="735">
        <f aca="true" t="shared" si="4" ref="R9:R51">SUM(N9:Q9)</f>
        <v>5775519</v>
      </c>
      <c r="S9" s="736">
        <f aca="true" t="shared" si="5" ref="S9:S51">R9/$R$9</f>
        <v>1</v>
      </c>
      <c r="T9" s="731">
        <f>T10+T14+T25+T37+T47+T51</f>
        <v>2716445</v>
      </c>
      <c r="U9" s="732">
        <f>U10+U14+U25+U37+U47+U51</f>
        <v>2606654</v>
      </c>
      <c r="V9" s="733">
        <f>V10+V14+V25+V37+V47+V51</f>
        <v>30495</v>
      </c>
      <c r="W9" s="734">
        <f>W10+W14+W25+W37+W47+W51</f>
        <v>32929</v>
      </c>
      <c r="X9" s="735">
        <f aca="true" t="shared" si="6" ref="X9:X51">SUM(T9:W9)</f>
        <v>5386523</v>
      </c>
      <c r="Y9" s="738">
        <f>IF(ISERROR(R9/X9-1),"         /0",(R9/X9-1))</f>
        <v>0.07221653003245332</v>
      </c>
    </row>
    <row r="10" spans="1:25" s="69" customFormat="1" ht="19.5" customHeight="1">
      <c r="A10" s="78" t="s">
        <v>53</v>
      </c>
      <c r="B10" s="75">
        <f>SUM(B11:B13)</f>
        <v>165059</v>
      </c>
      <c r="C10" s="74">
        <f>SUM(C11:C13)</f>
        <v>164526</v>
      </c>
      <c r="D10" s="73">
        <f>SUM(D11:D13)</f>
        <v>111</v>
      </c>
      <c r="E10" s="72">
        <f>SUM(E11:E13)</f>
        <v>532</v>
      </c>
      <c r="F10" s="71">
        <f t="shared" si="0"/>
        <v>330228</v>
      </c>
      <c r="G10" s="76">
        <f t="shared" si="1"/>
        <v>0.2930457669924624</v>
      </c>
      <c r="H10" s="75">
        <f>SUM(H11:H13)</f>
        <v>150863</v>
      </c>
      <c r="I10" s="74">
        <f>SUM(I11:I13)</f>
        <v>149786</v>
      </c>
      <c r="J10" s="73">
        <f>SUM(J11:J13)</f>
        <v>263</v>
      </c>
      <c r="K10" s="72">
        <f>SUM(K11:K13)</f>
        <v>1152</v>
      </c>
      <c r="L10" s="71">
        <f t="shared" si="2"/>
        <v>302064</v>
      </c>
      <c r="M10" s="77">
        <f t="shared" si="3"/>
        <v>0.0932385189893532</v>
      </c>
      <c r="N10" s="75">
        <f>SUM(N11:N13)</f>
        <v>854359</v>
      </c>
      <c r="O10" s="74">
        <f>SUM(O11:O13)</f>
        <v>847162</v>
      </c>
      <c r="P10" s="73">
        <f>SUM(P11:P13)</f>
        <v>3051</v>
      </c>
      <c r="Q10" s="72">
        <f>SUM(Q11:Q13)</f>
        <v>3160</v>
      </c>
      <c r="R10" s="71">
        <f t="shared" si="4"/>
        <v>1707732</v>
      </c>
      <c r="S10" s="76">
        <f t="shared" si="5"/>
        <v>0.29568459561816</v>
      </c>
      <c r="T10" s="75">
        <f>SUM(T11:T13)</f>
        <v>748027</v>
      </c>
      <c r="U10" s="74">
        <f>SUM(U11:U13)</f>
        <v>726113</v>
      </c>
      <c r="V10" s="73">
        <f>SUM(V11:V13)</f>
        <v>2117</v>
      </c>
      <c r="W10" s="72">
        <f>SUM(W11:W13)</f>
        <v>3832</v>
      </c>
      <c r="X10" s="71">
        <f t="shared" si="6"/>
        <v>1480089</v>
      </c>
      <c r="Y10" s="108">
        <f aca="true" t="shared" si="7" ref="Y10:Y51">IF(ISERROR(R10/X10-1),"         /0",IF(R10/X10&gt;5,"  *  ",(R10/X10-1)))</f>
        <v>0.15380358883823875</v>
      </c>
    </row>
    <row r="11" spans="1:25" ht="19.5" customHeight="1">
      <c r="A11" s="368" t="s">
        <v>412</v>
      </c>
      <c r="B11" s="369">
        <v>154114</v>
      </c>
      <c r="C11" s="370">
        <v>155840</v>
      </c>
      <c r="D11" s="371">
        <v>107</v>
      </c>
      <c r="E11" s="392">
        <v>528</v>
      </c>
      <c r="F11" s="393">
        <f t="shared" si="0"/>
        <v>310589</v>
      </c>
      <c r="G11" s="372">
        <f t="shared" si="1"/>
        <v>0.2756180327665186</v>
      </c>
      <c r="H11" s="369">
        <v>141079</v>
      </c>
      <c r="I11" s="370">
        <v>141506</v>
      </c>
      <c r="J11" s="371">
        <v>259</v>
      </c>
      <c r="K11" s="392">
        <v>1152</v>
      </c>
      <c r="L11" s="393">
        <f t="shared" si="2"/>
        <v>283996</v>
      </c>
      <c r="M11" s="394">
        <f t="shared" si="3"/>
        <v>0.09363864279778578</v>
      </c>
      <c r="N11" s="369">
        <v>792431</v>
      </c>
      <c r="O11" s="370">
        <v>795175</v>
      </c>
      <c r="P11" s="371">
        <v>1244</v>
      </c>
      <c r="Q11" s="392">
        <v>1591</v>
      </c>
      <c r="R11" s="393">
        <f t="shared" si="4"/>
        <v>1590441</v>
      </c>
      <c r="S11" s="372">
        <f t="shared" si="5"/>
        <v>0.2753762908580164</v>
      </c>
      <c r="T11" s="389">
        <v>697625</v>
      </c>
      <c r="U11" s="370">
        <v>683174</v>
      </c>
      <c r="V11" s="371">
        <v>2105</v>
      </c>
      <c r="W11" s="392">
        <v>3828</v>
      </c>
      <c r="X11" s="393">
        <f t="shared" si="6"/>
        <v>1386732</v>
      </c>
      <c r="Y11" s="374">
        <f t="shared" si="7"/>
        <v>0.14689860766175444</v>
      </c>
    </row>
    <row r="12" spans="1:25" ht="19.5" customHeight="1">
      <c r="A12" s="375" t="s">
        <v>413</v>
      </c>
      <c r="B12" s="376">
        <v>8669</v>
      </c>
      <c r="C12" s="377">
        <v>6259</v>
      </c>
      <c r="D12" s="378">
        <v>0</v>
      </c>
      <c r="E12" s="395">
        <v>0</v>
      </c>
      <c r="F12" s="396">
        <f t="shared" si="0"/>
        <v>14928</v>
      </c>
      <c r="G12" s="379">
        <f t="shared" si="1"/>
        <v>0.013247172286006876</v>
      </c>
      <c r="H12" s="376">
        <v>7702</v>
      </c>
      <c r="I12" s="377">
        <v>5822</v>
      </c>
      <c r="J12" s="378"/>
      <c r="K12" s="395"/>
      <c r="L12" s="396">
        <f t="shared" si="2"/>
        <v>13524</v>
      </c>
      <c r="M12" s="397">
        <f t="shared" si="3"/>
        <v>0.10381543921916592</v>
      </c>
      <c r="N12" s="376">
        <v>49457</v>
      </c>
      <c r="O12" s="377">
        <v>39956</v>
      </c>
      <c r="P12" s="378">
        <v>1797</v>
      </c>
      <c r="Q12" s="395">
        <v>1565</v>
      </c>
      <c r="R12" s="396">
        <f t="shared" si="4"/>
        <v>92775</v>
      </c>
      <c r="S12" s="379">
        <f t="shared" si="5"/>
        <v>0.016063491436873464</v>
      </c>
      <c r="T12" s="390">
        <v>38564</v>
      </c>
      <c r="U12" s="377">
        <v>31076</v>
      </c>
      <c r="V12" s="378">
        <v>2</v>
      </c>
      <c r="W12" s="395">
        <v>4</v>
      </c>
      <c r="X12" s="396">
        <f t="shared" si="6"/>
        <v>69646</v>
      </c>
      <c r="Y12" s="381">
        <f t="shared" si="7"/>
        <v>0.33209373115469654</v>
      </c>
    </row>
    <row r="13" spans="1:25" ht="19.5" customHeight="1" thickBot="1">
      <c r="A13" s="382" t="s">
        <v>414</v>
      </c>
      <c r="B13" s="383">
        <v>2276</v>
      </c>
      <c r="C13" s="384">
        <v>2427</v>
      </c>
      <c r="D13" s="385">
        <v>4</v>
      </c>
      <c r="E13" s="398">
        <v>4</v>
      </c>
      <c r="F13" s="399">
        <f t="shared" si="0"/>
        <v>4711</v>
      </c>
      <c r="G13" s="386">
        <f t="shared" si="1"/>
        <v>0.004180561939936924</v>
      </c>
      <c r="H13" s="383">
        <v>2082</v>
      </c>
      <c r="I13" s="384">
        <v>2458</v>
      </c>
      <c r="J13" s="385">
        <v>4</v>
      </c>
      <c r="K13" s="398">
        <v>0</v>
      </c>
      <c r="L13" s="399">
        <f t="shared" si="2"/>
        <v>4544</v>
      </c>
      <c r="M13" s="400">
        <f t="shared" si="3"/>
        <v>0.036751760563380254</v>
      </c>
      <c r="N13" s="383">
        <v>12471</v>
      </c>
      <c r="O13" s="384">
        <v>12031</v>
      </c>
      <c r="P13" s="385">
        <v>10</v>
      </c>
      <c r="Q13" s="398">
        <v>4</v>
      </c>
      <c r="R13" s="399">
        <f t="shared" si="4"/>
        <v>24516</v>
      </c>
      <c r="S13" s="386">
        <f t="shared" si="5"/>
        <v>0.0042448133232701685</v>
      </c>
      <c r="T13" s="391">
        <v>11838</v>
      </c>
      <c r="U13" s="384">
        <v>11863</v>
      </c>
      <c r="V13" s="385">
        <v>10</v>
      </c>
      <c r="W13" s="398">
        <v>0</v>
      </c>
      <c r="X13" s="399">
        <f t="shared" si="6"/>
        <v>23711</v>
      </c>
      <c r="Y13" s="388">
        <f t="shared" si="7"/>
        <v>0.0339504871156846</v>
      </c>
    </row>
    <row r="14" spans="1:25" s="69" customFormat="1" ht="19.5" customHeight="1">
      <c r="A14" s="78" t="s">
        <v>52</v>
      </c>
      <c r="B14" s="75">
        <f>SUM(B15:B24)</f>
        <v>142064</v>
      </c>
      <c r="C14" s="74">
        <f>SUM(C15:C24)</f>
        <v>140911</v>
      </c>
      <c r="D14" s="73">
        <f>SUM(D15:D24)</f>
        <v>1202</v>
      </c>
      <c r="E14" s="72">
        <f>SUM(E15:E24)</f>
        <v>2106</v>
      </c>
      <c r="F14" s="71">
        <f t="shared" si="0"/>
        <v>286283</v>
      </c>
      <c r="G14" s="76">
        <f t="shared" si="1"/>
        <v>0.25404878239247763</v>
      </c>
      <c r="H14" s="75">
        <f>SUM(H15:H24)</f>
        <v>138109</v>
      </c>
      <c r="I14" s="74">
        <f>SUM(I15:I24)</f>
        <v>137009</v>
      </c>
      <c r="J14" s="73">
        <f>SUM(J15:J24)</f>
        <v>2486</v>
      </c>
      <c r="K14" s="72">
        <f>SUM(K15:K24)</f>
        <v>2816</v>
      </c>
      <c r="L14" s="71">
        <f t="shared" si="2"/>
        <v>280420</v>
      </c>
      <c r="M14" s="77">
        <f t="shared" si="3"/>
        <v>0.020907923828543007</v>
      </c>
      <c r="N14" s="75">
        <f>SUM(N15:N24)</f>
        <v>748188</v>
      </c>
      <c r="O14" s="74">
        <f>SUM(O15:O24)</f>
        <v>738510</v>
      </c>
      <c r="P14" s="73">
        <f>SUM(P15:P24)</f>
        <v>8069</v>
      </c>
      <c r="Q14" s="72">
        <f>SUM(Q15:Q24)</f>
        <v>9433</v>
      </c>
      <c r="R14" s="71">
        <f t="shared" si="4"/>
        <v>1504200</v>
      </c>
      <c r="S14" s="76">
        <f t="shared" si="5"/>
        <v>0.2604441263200762</v>
      </c>
      <c r="T14" s="75">
        <f>SUM(T15:T24)</f>
        <v>715216</v>
      </c>
      <c r="U14" s="74">
        <f>SUM(U15:U24)</f>
        <v>708175</v>
      </c>
      <c r="V14" s="73">
        <f>SUM(V15:V24)</f>
        <v>17111</v>
      </c>
      <c r="W14" s="72">
        <f>SUM(W15:W24)</f>
        <v>18029</v>
      </c>
      <c r="X14" s="71">
        <f t="shared" si="6"/>
        <v>1458531</v>
      </c>
      <c r="Y14" s="70">
        <f t="shared" si="7"/>
        <v>0.03131164164491529</v>
      </c>
    </row>
    <row r="15" spans="1:25" ht="19.5" customHeight="1">
      <c r="A15" s="368" t="s">
        <v>415</v>
      </c>
      <c r="B15" s="369">
        <v>43409</v>
      </c>
      <c r="C15" s="370">
        <v>39804</v>
      </c>
      <c r="D15" s="371">
        <v>14</v>
      </c>
      <c r="E15" s="392">
        <v>6</v>
      </c>
      <c r="F15" s="393">
        <f t="shared" si="0"/>
        <v>83233</v>
      </c>
      <c r="G15" s="372">
        <f t="shared" si="1"/>
        <v>0.07386132709547229</v>
      </c>
      <c r="H15" s="369">
        <v>37593</v>
      </c>
      <c r="I15" s="370">
        <v>34132</v>
      </c>
      <c r="J15" s="371">
        <v>1</v>
      </c>
      <c r="K15" s="392">
        <v>106</v>
      </c>
      <c r="L15" s="393">
        <f t="shared" si="2"/>
        <v>71832</v>
      </c>
      <c r="M15" s="394">
        <f t="shared" si="3"/>
        <v>0.15871756320302932</v>
      </c>
      <c r="N15" s="369">
        <v>221104</v>
      </c>
      <c r="O15" s="370">
        <v>195495</v>
      </c>
      <c r="P15" s="371">
        <v>58</v>
      </c>
      <c r="Q15" s="392">
        <v>14</v>
      </c>
      <c r="R15" s="393">
        <f t="shared" si="4"/>
        <v>416671</v>
      </c>
      <c r="S15" s="372">
        <f t="shared" si="5"/>
        <v>0.0721443388897171</v>
      </c>
      <c r="T15" s="389">
        <v>180487</v>
      </c>
      <c r="U15" s="370">
        <v>159990</v>
      </c>
      <c r="V15" s="371">
        <v>458</v>
      </c>
      <c r="W15" s="392">
        <v>418</v>
      </c>
      <c r="X15" s="393">
        <f t="shared" si="6"/>
        <v>341353</v>
      </c>
      <c r="Y15" s="374">
        <f t="shared" si="7"/>
        <v>0.22064549015242285</v>
      </c>
    </row>
    <row r="16" spans="1:25" ht="19.5" customHeight="1">
      <c r="A16" s="375" t="s">
        <v>416</v>
      </c>
      <c r="B16" s="376">
        <v>29154</v>
      </c>
      <c r="C16" s="377">
        <v>29413</v>
      </c>
      <c r="D16" s="378">
        <v>439</v>
      </c>
      <c r="E16" s="395">
        <v>503</v>
      </c>
      <c r="F16" s="396">
        <f t="shared" si="0"/>
        <v>59509</v>
      </c>
      <c r="G16" s="379">
        <f t="shared" si="1"/>
        <v>0.0528085460589485</v>
      </c>
      <c r="H16" s="376">
        <v>29604</v>
      </c>
      <c r="I16" s="377">
        <v>28029</v>
      </c>
      <c r="J16" s="378">
        <v>76</v>
      </c>
      <c r="K16" s="395">
        <v>68</v>
      </c>
      <c r="L16" s="396">
        <f t="shared" si="2"/>
        <v>57777</v>
      </c>
      <c r="M16" s="397">
        <f t="shared" si="3"/>
        <v>0.029977326617858235</v>
      </c>
      <c r="N16" s="376">
        <v>151985</v>
      </c>
      <c r="O16" s="377">
        <v>158716</v>
      </c>
      <c r="P16" s="378">
        <v>4989</v>
      </c>
      <c r="Q16" s="395">
        <v>5031</v>
      </c>
      <c r="R16" s="396">
        <f t="shared" si="4"/>
        <v>320721</v>
      </c>
      <c r="S16" s="379">
        <f t="shared" si="5"/>
        <v>0.0555311133077391</v>
      </c>
      <c r="T16" s="390">
        <v>145155</v>
      </c>
      <c r="U16" s="377">
        <v>150491</v>
      </c>
      <c r="V16" s="378">
        <v>3988</v>
      </c>
      <c r="W16" s="395">
        <v>4608</v>
      </c>
      <c r="X16" s="396">
        <f t="shared" si="6"/>
        <v>304242</v>
      </c>
      <c r="Y16" s="381">
        <f t="shared" si="7"/>
        <v>0.054164119352357654</v>
      </c>
    </row>
    <row r="17" spans="1:25" ht="19.5" customHeight="1">
      <c r="A17" s="375" t="s">
        <v>417</v>
      </c>
      <c r="B17" s="376">
        <v>23400</v>
      </c>
      <c r="C17" s="377">
        <v>21787</v>
      </c>
      <c r="D17" s="378">
        <v>11</v>
      </c>
      <c r="E17" s="395">
        <v>0</v>
      </c>
      <c r="F17" s="396">
        <f t="shared" si="0"/>
        <v>45198</v>
      </c>
      <c r="G17" s="379">
        <f t="shared" si="1"/>
        <v>0.0401089022630586</v>
      </c>
      <c r="H17" s="376">
        <v>24379</v>
      </c>
      <c r="I17" s="377">
        <v>24311</v>
      </c>
      <c r="J17" s="378">
        <v>83</v>
      </c>
      <c r="K17" s="395">
        <v>86</v>
      </c>
      <c r="L17" s="396">
        <f t="shared" si="2"/>
        <v>48859</v>
      </c>
      <c r="M17" s="397">
        <f t="shared" si="3"/>
        <v>-0.07492990032542624</v>
      </c>
      <c r="N17" s="376">
        <v>124453</v>
      </c>
      <c r="O17" s="377">
        <v>113012</v>
      </c>
      <c r="P17" s="378">
        <v>637</v>
      </c>
      <c r="Q17" s="395">
        <v>121</v>
      </c>
      <c r="R17" s="396">
        <f t="shared" si="4"/>
        <v>238223</v>
      </c>
      <c r="S17" s="379">
        <f t="shared" si="5"/>
        <v>0.04124702905487801</v>
      </c>
      <c r="T17" s="390">
        <v>122757</v>
      </c>
      <c r="U17" s="377">
        <v>117355</v>
      </c>
      <c r="V17" s="378">
        <v>178</v>
      </c>
      <c r="W17" s="395">
        <v>468</v>
      </c>
      <c r="X17" s="396">
        <f t="shared" si="6"/>
        <v>240758</v>
      </c>
      <c r="Y17" s="381">
        <f t="shared" si="7"/>
        <v>-0.010529245134118126</v>
      </c>
    </row>
    <row r="18" spans="1:25" ht="19.5" customHeight="1">
      <c r="A18" s="375" t="s">
        <v>418</v>
      </c>
      <c r="B18" s="376">
        <v>15774</v>
      </c>
      <c r="C18" s="377">
        <v>16833</v>
      </c>
      <c r="D18" s="378">
        <v>5</v>
      </c>
      <c r="E18" s="395">
        <v>330</v>
      </c>
      <c r="F18" s="396">
        <f>SUM(B18:E18)</f>
        <v>32942</v>
      </c>
      <c r="G18" s="379">
        <f>F18/$F$9</f>
        <v>0.029232874426958634</v>
      </c>
      <c r="H18" s="376">
        <v>20609</v>
      </c>
      <c r="I18" s="377">
        <v>21257</v>
      </c>
      <c r="J18" s="378">
        <v>1</v>
      </c>
      <c r="K18" s="395">
        <v>45</v>
      </c>
      <c r="L18" s="396">
        <f>SUM(H18:K18)</f>
        <v>41912</v>
      </c>
      <c r="M18" s="397">
        <f>IF(ISERROR(F18/L18-1),"         /0",(F18/L18-1))</f>
        <v>-0.21401985111662536</v>
      </c>
      <c r="N18" s="376">
        <v>88125</v>
      </c>
      <c r="O18" s="377">
        <v>91473</v>
      </c>
      <c r="P18" s="378">
        <v>45</v>
      </c>
      <c r="Q18" s="395">
        <v>430</v>
      </c>
      <c r="R18" s="396">
        <f>SUM(N18:Q18)</f>
        <v>180073</v>
      </c>
      <c r="S18" s="379">
        <f>R18/$R$9</f>
        <v>0.03117866983036503</v>
      </c>
      <c r="T18" s="390">
        <v>110506</v>
      </c>
      <c r="U18" s="377">
        <v>112302</v>
      </c>
      <c r="V18" s="378">
        <v>284</v>
      </c>
      <c r="W18" s="395">
        <v>342</v>
      </c>
      <c r="X18" s="396">
        <f>SUM(T18:W18)</f>
        <v>223434</v>
      </c>
      <c r="Y18" s="381">
        <f>IF(ISERROR(R18/X18-1),"         /0",IF(R18/X18&gt;5,"  *  ",(R18/X18-1)))</f>
        <v>-0.1940662567022029</v>
      </c>
    </row>
    <row r="19" spans="1:25" ht="19.5" customHeight="1">
      <c r="A19" s="375" t="s">
        <v>419</v>
      </c>
      <c r="B19" s="376">
        <v>13858</v>
      </c>
      <c r="C19" s="377">
        <v>15513</v>
      </c>
      <c r="D19" s="378">
        <v>145</v>
      </c>
      <c r="E19" s="395">
        <v>268</v>
      </c>
      <c r="F19" s="396">
        <f>SUM(B19:E19)</f>
        <v>29784</v>
      </c>
      <c r="G19" s="379">
        <f>F19/$F$9</f>
        <v>0.026430451458094105</v>
      </c>
      <c r="H19" s="376">
        <v>13816</v>
      </c>
      <c r="I19" s="377">
        <v>15632</v>
      </c>
      <c r="J19" s="378">
        <v>83</v>
      </c>
      <c r="K19" s="395">
        <v>80</v>
      </c>
      <c r="L19" s="396">
        <f>SUM(H19:K19)</f>
        <v>29611</v>
      </c>
      <c r="M19" s="397">
        <f>IF(ISERROR(F19/L19-1),"         /0",(F19/L19-1))</f>
        <v>0.005842423423727761</v>
      </c>
      <c r="N19" s="376">
        <v>76799</v>
      </c>
      <c r="O19" s="377">
        <v>88323</v>
      </c>
      <c r="P19" s="378">
        <v>215</v>
      </c>
      <c r="Q19" s="395">
        <v>772</v>
      </c>
      <c r="R19" s="396">
        <f>SUM(N19:Q19)</f>
        <v>166109</v>
      </c>
      <c r="S19" s="379">
        <f>R19/$R$9</f>
        <v>0.028760878459580863</v>
      </c>
      <c r="T19" s="390">
        <v>92244</v>
      </c>
      <c r="U19" s="377">
        <v>97336</v>
      </c>
      <c r="V19" s="378">
        <v>166</v>
      </c>
      <c r="W19" s="395">
        <v>163</v>
      </c>
      <c r="X19" s="396">
        <f>SUM(T19:W19)</f>
        <v>189909</v>
      </c>
      <c r="Y19" s="381">
        <f>IF(ISERROR(R19/X19-1),"         /0",IF(R19/X19&gt;5,"  *  ",(R19/X19-1)))</f>
        <v>-0.12532318110252805</v>
      </c>
    </row>
    <row r="20" spans="1:25" ht="19.5" customHeight="1">
      <c r="A20" s="375" t="s">
        <v>420</v>
      </c>
      <c r="B20" s="376">
        <v>9981</v>
      </c>
      <c r="C20" s="377">
        <v>10301</v>
      </c>
      <c r="D20" s="378">
        <v>372</v>
      </c>
      <c r="E20" s="395">
        <v>794</v>
      </c>
      <c r="F20" s="396">
        <f>SUM(B20:E20)</f>
        <v>21448</v>
      </c>
      <c r="G20" s="379">
        <f>F20/$F$9</f>
        <v>0.019033048713174936</v>
      </c>
      <c r="H20" s="376">
        <v>6317</v>
      </c>
      <c r="I20" s="377">
        <v>7937</v>
      </c>
      <c r="J20" s="378">
        <v>2227</v>
      </c>
      <c r="K20" s="395">
        <v>2417</v>
      </c>
      <c r="L20" s="396">
        <f>SUM(H20:K20)</f>
        <v>18898</v>
      </c>
      <c r="M20" s="397">
        <f>IF(ISERROR(F20/L20-1),"         /0",(F20/L20-1))</f>
        <v>0.13493491374748645</v>
      </c>
      <c r="N20" s="376">
        <v>49864</v>
      </c>
      <c r="O20" s="377">
        <v>53572</v>
      </c>
      <c r="P20" s="378">
        <v>1819</v>
      </c>
      <c r="Q20" s="395">
        <v>2685</v>
      </c>
      <c r="R20" s="396">
        <f>SUM(N20:Q20)</f>
        <v>107940</v>
      </c>
      <c r="S20" s="379">
        <f>R20/$R$9</f>
        <v>0.018689229487427884</v>
      </c>
      <c r="T20" s="390">
        <v>33043</v>
      </c>
      <c r="U20" s="377">
        <v>38070</v>
      </c>
      <c r="V20" s="378">
        <v>11962</v>
      </c>
      <c r="W20" s="395">
        <v>11902</v>
      </c>
      <c r="X20" s="396">
        <f>SUM(T20:W20)</f>
        <v>94977</v>
      </c>
      <c r="Y20" s="381">
        <f>IF(ISERROR(R20/X20-1),"         /0",IF(R20/X20&gt;5,"  *  ",(R20/X20-1)))</f>
        <v>0.13648567547932666</v>
      </c>
    </row>
    <row r="21" spans="1:25" ht="19.5" customHeight="1">
      <c r="A21" s="375" t="s">
        <v>421</v>
      </c>
      <c r="B21" s="376">
        <v>3719</v>
      </c>
      <c r="C21" s="377">
        <v>4309</v>
      </c>
      <c r="D21" s="378">
        <v>172</v>
      </c>
      <c r="E21" s="395">
        <v>162</v>
      </c>
      <c r="F21" s="396">
        <f t="shared" si="0"/>
        <v>8362</v>
      </c>
      <c r="G21" s="379">
        <f t="shared" si="1"/>
        <v>0.007420475258279039</v>
      </c>
      <c r="H21" s="376">
        <v>2860</v>
      </c>
      <c r="I21" s="377">
        <v>2646</v>
      </c>
      <c r="J21" s="378"/>
      <c r="K21" s="395"/>
      <c r="L21" s="396">
        <f t="shared" si="2"/>
        <v>5506</v>
      </c>
      <c r="M21" s="397">
        <f t="shared" si="3"/>
        <v>0.5187068652379223</v>
      </c>
      <c r="N21" s="376">
        <v>21560</v>
      </c>
      <c r="O21" s="377">
        <v>22257</v>
      </c>
      <c r="P21" s="378">
        <v>217</v>
      </c>
      <c r="Q21" s="395">
        <v>162</v>
      </c>
      <c r="R21" s="396">
        <f t="shared" si="4"/>
        <v>44196</v>
      </c>
      <c r="S21" s="379">
        <f t="shared" si="5"/>
        <v>0.00765229929985513</v>
      </c>
      <c r="T21" s="390">
        <v>14589</v>
      </c>
      <c r="U21" s="377">
        <v>14677</v>
      </c>
      <c r="V21" s="378">
        <v>26</v>
      </c>
      <c r="W21" s="395">
        <v>101</v>
      </c>
      <c r="X21" s="396">
        <f t="shared" si="6"/>
        <v>29393</v>
      </c>
      <c r="Y21" s="381">
        <f t="shared" si="7"/>
        <v>0.5036233116728472</v>
      </c>
    </row>
    <row r="22" spans="1:25" ht="19.5" customHeight="1">
      <c r="A22" s="375" t="s">
        <v>422</v>
      </c>
      <c r="B22" s="376">
        <v>1601</v>
      </c>
      <c r="C22" s="377">
        <v>1472</v>
      </c>
      <c r="D22" s="378">
        <v>44</v>
      </c>
      <c r="E22" s="395">
        <v>43</v>
      </c>
      <c r="F22" s="396">
        <f t="shared" si="0"/>
        <v>3160</v>
      </c>
      <c r="G22" s="379">
        <f t="shared" si="1"/>
        <v>0.0028041977775845207</v>
      </c>
      <c r="H22" s="376">
        <v>2042</v>
      </c>
      <c r="I22" s="377">
        <v>2008</v>
      </c>
      <c r="J22" s="378"/>
      <c r="K22" s="395"/>
      <c r="L22" s="396">
        <f t="shared" si="2"/>
        <v>4050</v>
      </c>
      <c r="M22" s="397">
        <f t="shared" si="3"/>
        <v>-0.2197530864197531</v>
      </c>
      <c r="N22" s="376">
        <v>8627</v>
      </c>
      <c r="O22" s="377">
        <v>8829</v>
      </c>
      <c r="P22" s="378">
        <v>89</v>
      </c>
      <c r="Q22" s="395">
        <v>218</v>
      </c>
      <c r="R22" s="396">
        <f t="shared" si="4"/>
        <v>17763</v>
      </c>
      <c r="S22" s="379">
        <f t="shared" si="5"/>
        <v>0.0030755677541706643</v>
      </c>
      <c r="T22" s="390">
        <v>11613</v>
      </c>
      <c r="U22" s="377">
        <v>12195</v>
      </c>
      <c r="V22" s="378">
        <v>11</v>
      </c>
      <c r="W22" s="395">
        <v>0</v>
      </c>
      <c r="X22" s="396">
        <f t="shared" si="6"/>
        <v>23819</v>
      </c>
      <c r="Y22" s="381">
        <f t="shared" si="7"/>
        <v>-0.254250808178345</v>
      </c>
    </row>
    <row r="23" spans="1:25" ht="19.5" customHeight="1">
      <c r="A23" s="375" t="s">
        <v>423</v>
      </c>
      <c r="B23" s="376">
        <v>1143</v>
      </c>
      <c r="C23" s="377">
        <v>1464</v>
      </c>
      <c r="D23" s="378">
        <v>0</v>
      </c>
      <c r="E23" s="395">
        <v>0</v>
      </c>
      <c r="F23" s="396">
        <f>SUM(B23:E23)</f>
        <v>2607</v>
      </c>
      <c r="G23" s="379">
        <f>F23/$F$9</f>
        <v>0.00231346316650723</v>
      </c>
      <c r="H23" s="376">
        <v>868</v>
      </c>
      <c r="I23" s="377">
        <v>1042</v>
      </c>
      <c r="J23" s="378"/>
      <c r="K23" s="395">
        <v>0</v>
      </c>
      <c r="L23" s="396">
        <f>SUM(H23:K23)</f>
        <v>1910</v>
      </c>
      <c r="M23" s="397">
        <f>IF(ISERROR(F23/L23-1),"         /0",(F23/L23-1))</f>
        <v>0.36492146596858643</v>
      </c>
      <c r="N23" s="376">
        <v>5624</v>
      </c>
      <c r="O23" s="377">
        <v>6789</v>
      </c>
      <c r="P23" s="378">
        <v>0</v>
      </c>
      <c r="Q23" s="395">
        <v>0</v>
      </c>
      <c r="R23" s="396">
        <f>SUM(N23:Q23)</f>
        <v>12413</v>
      </c>
      <c r="S23" s="379">
        <f>R23/$R$9</f>
        <v>0.0021492440765929436</v>
      </c>
      <c r="T23" s="390">
        <v>4778</v>
      </c>
      <c r="U23" s="377">
        <v>5720</v>
      </c>
      <c r="V23" s="378">
        <v>9</v>
      </c>
      <c r="W23" s="395">
        <v>0</v>
      </c>
      <c r="X23" s="396">
        <f>SUM(T23:W23)</f>
        <v>10507</v>
      </c>
      <c r="Y23" s="381">
        <f>IF(ISERROR(R23/X23-1),"         /0",IF(R23/X23&gt;5,"  *  ",(R23/X23-1)))</f>
        <v>0.18140287427429325</v>
      </c>
    </row>
    <row r="24" spans="1:25" ht="19.5" customHeight="1" thickBot="1">
      <c r="A24" s="382" t="s">
        <v>48</v>
      </c>
      <c r="B24" s="383">
        <v>25</v>
      </c>
      <c r="C24" s="384">
        <v>15</v>
      </c>
      <c r="D24" s="385">
        <v>0</v>
      </c>
      <c r="E24" s="398">
        <v>0</v>
      </c>
      <c r="F24" s="399">
        <f t="shared" si="0"/>
        <v>40</v>
      </c>
      <c r="G24" s="386">
        <f t="shared" si="1"/>
        <v>3.549617439980406E-05</v>
      </c>
      <c r="H24" s="383">
        <v>21</v>
      </c>
      <c r="I24" s="384">
        <v>15</v>
      </c>
      <c r="J24" s="385">
        <v>15</v>
      </c>
      <c r="K24" s="398">
        <v>14</v>
      </c>
      <c r="L24" s="399">
        <f t="shared" si="2"/>
        <v>65</v>
      </c>
      <c r="M24" s="400">
        <f t="shared" si="3"/>
        <v>-0.3846153846153846</v>
      </c>
      <c r="N24" s="383">
        <v>47</v>
      </c>
      <c r="O24" s="384">
        <v>44</v>
      </c>
      <c r="P24" s="385"/>
      <c r="Q24" s="398"/>
      <c r="R24" s="399">
        <f t="shared" si="4"/>
        <v>91</v>
      </c>
      <c r="S24" s="386">
        <f t="shared" si="5"/>
        <v>1.575615974945282E-05</v>
      </c>
      <c r="T24" s="391">
        <v>44</v>
      </c>
      <c r="U24" s="384">
        <v>39</v>
      </c>
      <c r="V24" s="385">
        <v>29</v>
      </c>
      <c r="W24" s="398">
        <v>27</v>
      </c>
      <c r="X24" s="399">
        <f t="shared" si="6"/>
        <v>139</v>
      </c>
      <c r="Y24" s="388">
        <f t="shared" si="7"/>
        <v>-0.3453237410071942</v>
      </c>
    </row>
    <row r="25" spans="1:25" s="69" customFormat="1" ht="19.5" customHeight="1">
      <c r="A25" s="78" t="s">
        <v>51</v>
      </c>
      <c r="B25" s="75">
        <f>SUM(B26:B36)</f>
        <v>85323</v>
      </c>
      <c r="C25" s="74">
        <f>SUM(C26:C36)</f>
        <v>69945</v>
      </c>
      <c r="D25" s="73">
        <f>SUM(D26:D36)</f>
        <v>403</v>
      </c>
      <c r="E25" s="72">
        <f>SUM(E26:E36)</f>
        <v>272</v>
      </c>
      <c r="F25" s="71">
        <f t="shared" si="0"/>
        <v>155943</v>
      </c>
      <c r="G25" s="76">
        <f t="shared" si="1"/>
        <v>0.13838449811071613</v>
      </c>
      <c r="H25" s="75">
        <f>SUM(H26:H36)</f>
        <v>81334</v>
      </c>
      <c r="I25" s="74">
        <f>SUM(I26:I36)</f>
        <v>68318</v>
      </c>
      <c r="J25" s="73">
        <f>SUM(J26:J36)</f>
        <v>233</v>
      </c>
      <c r="K25" s="72">
        <f>SUM(K26:K36)</f>
        <v>0</v>
      </c>
      <c r="L25" s="71">
        <f t="shared" si="2"/>
        <v>149885</v>
      </c>
      <c r="M25" s="77">
        <f t="shared" si="3"/>
        <v>0.04041765353437632</v>
      </c>
      <c r="N25" s="75">
        <f>SUM(N26:N36)</f>
        <v>413589</v>
      </c>
      <c r="O25" s="74">
        <f>SUM(O26:O36)</f>
        <v>373370</v>
      </c>
      <c r="P25" s="73">
        <f>SUM(P26:P36)</f>
        <v>1047</v>
      </c>
      <c r="Q25" s="72">
        <f>SUM(Q26:Q36)</f>
        <v>415</v>
      </c>
      <c r="R25" s="71">
        <f t="shared" si="4"/>
        <v>788421</v>
      </c>
      <c r="S25" s="76">
        <f t="shared" si="5"/>
        <v>0.13651084863542134</v>
      </c>
      <c r="T25" s="75">
        <f>SUM(T26:T36)</f>
        <v>381485</v>
      </c>
      <c r="U25" s="74">
        <f>SUM(U26:U36)</f>
        <v>343509</v>
      </c>
      <c r="V25" s="73">
        <f>SUM(V26:V36)</f>
        <v>727</v>
      </c>
      <c r="W25" s="72">
        <f>SUM(W26:W36)</f>
        <v>71</v>
      </c>
      <c r="X25" s="71">
        <f t="shared" si="6"/>
        <v>725792</v>
      </c>
      <c r="Y25" s="70">
        <f t="shared" si="7"/>
        <v>0.086290562585424</v>
      </c>
    </row>
    <row r="26" spans="1:25" ht="19.5" customHeight="1">
      <c r="A26" s="368" t="s">
        <v>424</v>
      </c>
      <c r="B26" s="369">
        <v>50464</v>
      </c>
      <c r="C26" s="370">
        <v>42165</v>
      </c>
      <c r="D26" s="371">
        <v>107</v>
      </c>
      <c r="E26" s="392">
        <v>0</v>
      </c>
      <c r="F26" s="393">
        <f t="shared" si="0"/>
        <v>92736</v>
      </c>
      <c r="G26" s="372">
        <f t="shared" si="1"/>
        <v>0.08229433072850574</v>
      </c>
      <c r="H26" s="369">
        <v>51386</v>
      </c>
      <c r="I26" s="370">
        <v>44136</v>
      </c>
      <c r="J26" s="371">
        <v>102</v>
      </c>
      <c r="K26" s="392">
        <v>0</v>
      </c>
      <c r="L26" s="393">
        <f t="shared" si="2"/>
        <v>95624</v>
      </c>
      <c r="M26" s="394">
        <f t="shared" si="3"/>
        <v>-0.030201623023508706</v>
      </c>
      <c r="N26" s="369">
        <v>231913</v>
      </c>
      <c r="O26" s="370">
        <v>207989</v>
      </c>
      <c r="P26" s="371">
        <v>591</v>
      </c>
      <c r="Q26" s="392">
        <v>143</v>
      </c>
      <c r="R26" s="393">
        <f t="shared" si="4"/>
        <v>440636</v>
      </c>
      <c r="S26" s="372">
        <f t="shared" si="5"/>
        <v>0.0762937495314274</v>
      </c>
      <c r="T26" s="369">
        <v>237760</v>
      </c>
      <c r="U26" s="370">
        <v>211207</v>
      </c>
      <c r="V26" s="371">
        <v>534</v>
      </c>
      <c r="W26" s="392">
        <v>3</v>
      </c>
      <c r="X26" s="393">
        <f t="shared" si="6"/>
        <v>449504</v>
      </c>
      <c r="Y26" s="374">
        <f t="shared" si="7"/>
        <v>-0.019728411760518205</v>
      </c>
    </row>
    <row r="27" spans="1:25" ht="19.5" customHeight="1">
      <c r="A27" s="401" t="s">
        <v>425</v>
      </c>
      <c r="B27" s="402">
        <v>9039</v>
      </c>
      <c r="C27" s="403">
        <v>7247</v>
      </c>
      <c r="D27" s="404">
        <v>4</v>
      </c>
      <c r="E27" s="405">
        <v>0</v>
      </c>
      <c r="F27" s="406">
        <f aca="true" t="shared" si="8" ref="F27:F36">SUM(B27:E27)</f>
        <v>16290</v>
      </c>
      <c r="G27" s="407">
        <f aca="true" t="shared" si="9" ref="G27:G36">F27/$F$9</f>
        <v>0.014455817024320203</v>
      </c>
      <c r="H27" s="402">
        <v>5607</v>
      </c>
      <c r="I27" s="403">
        <v>4282</v>
      </c>
      <c r="J27" s="404"/>
      <c r="K27" s="405">
        <v>0</v>
      </c>
      <c r="L27" s="406">
        <f aca="true" t="shared" si="10" ref="L27:L36">SUM(H27:K27)</f>
        <v>9889</v>
      </c>
      <c r="M27" s="408">
        <f aca="true" t="shared" si="11" ref="M27:M36">IF(ISERROR(F27/L27-1),"         /0",(F27/L27-1))</f>
        <v>0.6472848619678431</v>
      </c>
      <c r="N27" s="402">
        <v>46783</v>
      </c>
      <c r="O27" s="403">
        <v>44680</v>
      </c>
      <c r="P27" s="404">
        <v>55</v>
      </c>
      <c r="Q27" s="405">
        <v>0</v>
      </c>
      <c r="R27" s="406">
        <f aca="true" t="shared" si="12" ref="R27:R36">SUM(N27:Q27)</f>
        <v>91518</v>
      </c>
      <c r="S27" s="407">
        <f aca="true" t="shared" si="13" ref="S27:S36">R27/$R$9</f>
        <v>0.015845848658795857</v>
      </c>
      <c r="T27" s="402">
        <v>26953</v>
      </c>
      <c r="U27" s="403">
        <v>24777</v>
      </c>
      <c r="V27" s="404"/>
      <c r="W27" s="405">
        <v>0</v>
      </c>
      <c r="X27" s="406">
        <f aca="true" t="shared" si="14" ref="X27:X36">SUM(T27:W27)</f>
        <v>51730</v>
      </c>
      <c r="Y27" s="409">
        <f aca="true" t="shared" si="15" ref="Y27:Y36">IF(ISERROR(R27/X27-1),"         /0",IF(R27/X27&gt;5,"  *  ",(R27/X27-1)))</f>
        <v>0.7691474966170502</v>
      </c>
    </row>
    <row r="28" spans="1:25" ht="19.5" customHeight="1">
      <c r="A28" s="401" t="s">
        <v>426</v>
      </c>
      <c r="B28" s="402">
        <v>6135</v>
      </c>
      <c r="C28" s="403">
        <v>6310</v>
      </c>
      <c r="D28" s="404">
        <v>26</v>
      </c>
      <c r="E28" s="405">
        <v>0</v>
      </c>
      <c r="F28" s="406">
        <f t="shared" si="8"/>
        <v>12471</v>
      </c>
      <c r="G28" s="407">
        <f t="shared" si="9"/>
        <v>0.011066819773498911</v>
      </c>
      <c r="H28" s="402">
        <v>5614</v>
      </c>
      <c r="I28" s="403">
        <v>6446</v>
      </c>
      <c r="J28" s="404"/>
      <c r="K28" s="405"/>
      <c r="L28" s="406">
        <f t="shared" si="10"/>
        <v>12060</v>
      </c>
      <c r="M28" s="408">
        <f t="shared" si="11"/>
        <v>0.03407960199004978</v>
      </c>
      <c r="N28" s="402">
        <v>34044</v>
      </c>
      <c r="O28" s="403">
        <v>33810</v>
      </c>
      <c r="P28" s="404">
        <v>135</v>
      </c>
      <c r="Q28" s="405">
        <v>0</v>
      </c>
      <c r="R28" s="406">
        <f t="shared" si="12"/>
        <v>67989</v>
      </c>
      <c r="S28" s="407">
        <f t="shared" si="13"/>
        <v>0.011771929068192832</v>
      </c>
      <c r="T28" s="402">
        <v>32009</v>
      </c>
      <c r="U28" s="403">
        <v>33147</v>
      </c>
      <c r="V28" s="404">
        <v>62</v>
      </c>
      <c r="W28" s="405">
        <v>0</v>
      </c>
      <c r="X28" s="406">
        <f t="shared" si="14"/>
        <v>65218</v>
      </c>
      <c r="Y28" s="409">
        <f t="shared" si="15"/>
        <v>0.04248827010947909</v>
      </c>
    </row>
    <row r="29" spans="1:25" ht="19.5" customHeight="1">
      <c r="A29" s="401" t="s">
        <v>427</v>
      </c>
      <c r="B29" s="402">
        <v>5843</v>
      </c>
      <c r="C29" s="403">
        <v>3798</v>
      </c>
      <c r="D29" s="404">
        <v>0</v>
      </c>
      <c r="E29" s="405">
        <v>272</v>
      </c>
      <c r="F29" s="406">
        <f t="shared" si="8"/>
        <v>9913</v>
      </c>
      <c r="G29" s="407">
        <f t="shared" si="9"/>
        <v>0.008796839420631442</v>
      </c>
      <c r="H29" s="402">
        <v>5773</v>
      </c>
      <c r="I29" s="403">
        <v>3740</v>
      </c>
      <c r="J29" s="404"/>
      <c r="K29" s="405"/>
      <c r="L29" s="406">
        <f t="shared" si="10"/>
        <v>9513</v>
      </c>
      <c r="M29" s="408">
        <f t="shared" si="11"/>
        <v>0.04204772416692948</v>
      </c>
      <c r="N29" s="402">
        <v>31545</v>
      </c>
      <c r="O29" s="403">
        <v>25135</v>
      </c>
      <c r="P29" s="404"/>
      <c r="Q29" s="405">
        <v>272</v>
      </c>
      <c r="R29" s="406">
        <f t="shared" si="12"/>
        <v>56952</v>
      </c>
      <c r="S29" s="407">
        <f t="shared" si="13"/>
        <v>0.009860931978580626</v>
      </c>
      <c r="T29" s="402">
        <v>26391</v>
      </c>
      <c r="U29" s="403">
        <v>24030</v>
      </c>
      <c r="V29" s="404"/>
      <c r="W29" s="405"/>
      <c r="X29" s="406">
        <f t="shared" si="14"/>
        <v>50421</v>
      </c>
      <c r="Y29" s="409">
        <f t="shared" si="15"/>
        <v>0.1295293627655143</v>
      </c>
    </row>
    <row r="30" spans="1:25" ht="19.5" customHeight="1">
      <c r="A30" s="401" t="s">
        <v>428</v>
      </c>
      <c r="B30" s="402">
        <v>3774</v>
      </c>
      <c r="C30" s="403">
        <v>2637</v>
      </c>
      <c r="D30" s="404">
        <v>266</v>
      </c>
      <c r="E30" s="405">
        <v>0</v>
      </c>
      <c r="F30" s="406">
        <f t="shared" si="8"/>
        <v>6677</v>
      </c>
      <c r="G30" s="407">
        <f t="shared" si="9"/>
        <v>0.005925198911687293</v>
      </c>
      <c r="H30" s="402">
        <v>3764</v>
      </c>
      <c r="I30" s="403">
        <v>2731</v>
      </c>
      <c r="J30" s="404">
        <v>45</v>
      </c>
      <c r="K30" s="405"/>
      <c r="L30" s="406">
        <f t="shared" si="10"/>
        <v>6540</v>
      </c>
      <c r="M30" s="408">
        <f t="shared" si="11"/>
        <v>0.020948012232415936</v>
      </c>
      <c r="N30" s="402">
        <v>18075</v>
      </c>
      <c r="O30" s="403">
        <v>14460</v>
      </c>
      <c r="P30" s="404">
        <v>266</v>
      </c>
      <c r="Q30" s="405"/>
      <c r="R30" s="406">
        <f t="shared" si="12"/>
        <v>32801</v>
      </c>
      <c r="S30" s="407">
        <f t="shared" si="13"/>
        <v>0.005679316438920901</v>
      </c>
      <c r="T30" s="402">
        <v>15978</v>
      </c>
      <c r="U30" s="403">
        <v>12680</v>
      </c>
      <c r="V30" s="404">
        <v>45</v>
      </c>
      <c r="W30" s="405"/>
      <c r="X30" s="406">
        <f t="shared" si="14"/>
        <v>28703</v>
      </c>
      <c r="Y30" s="409">
        <f t="shared" si="15"/>
        <v>0.14277253248789323</v>
      </c>
    </row>
    <row r="31" spans="1:25" ht="19.5" customHeight="1">
      <c r="A31" s="401" t="s">
        <v>429</v>
      </c>
      <c r="B31" s="402">
        <v>3091</v>
      </c>
      <c r="C31" s="403">
        <v>2443</v>
      </c>
      <c r="D31" s="404">
        <v>0</v>
      </c>
      <c r="E31" s="405">
        <v>0</v>
      </c>
      <c r="F31" s="406">
        <f t="shared" si="8"/>
        <v>5534</v>
      </c>
      <c r="G31" s="407">
        <f t="shared" si="9"/>
        <v>0.004910895728212892</v>
      </c>
      <c r="H31" s="402">
        <v>3074</v>
      </c>
      <c r="I31" s="403">
        <v>2146</v>
      </c>
      <c r="J31" s="404">
        <v>0</v>
      </c>
      <c r="K31" s="405"/>
      <c r="L31" s="406">
        <f t="shared" si="10"/>
        <v>5220</v>
      </c>
      <c r="M31" s="408">
        <f t="shared" si="11"/>
        <v>0.06015325670498095</v>
      </c>
      <c r="N31" s="402">
        <v>17835</v>
      </c>
      <c r="O31" s="403">
        <v>17695</v>
      </c>
      <c r="P31" s="404">
        <v>0</v>
      </c>
      <c r="Q31" s="405"/>
      <c r="R31" s="406">
        <f t="shared" si="12"/>
        <v>35530</v>
      </c>
      <c r="S31" s="407">
        <f t="shared" si="13"/>
        <v>0.006151828086791854</v>
      </c>
      <c r="T31" s="402">
        <v>14453</v>
      </c>
      <c r="U31" s="403">
        <v>12432</v>
      </c>
      <c r="V31" s="404">
        <v>0</v>
      </c>
      <c r="W31" s="405"/>
      <c r="X31" s="406">
        <f t="shared" si="14"/>
        <v>26885</v>
      </c>
      <c r="Y31" s="409">
        <f t="shared" si="15"/>
        <v>0.32155477031802127</v>
      </c>
    </row>
    <row r="32" spans="1:25" ht="19.5" customHeight="1">
      <c r="A32" s="401" t="s">
        <v>430</v>
      </c>
      <c r="B32" s="402">
        <v>2252</v>
      </c>
      <c r="C32" s="403">
        <v>1770</v>
      </c>
      <c r="D32" s="404">
        <v>0</v>
      </c>
      <c r="E32" s="405">
        <v>0</v>
      </c>
      <c r="F32" s="406">
        <f t="shared" si="8"/>
        <v>4022</v>
      </c>
      <c r="G32" s="407">
        <f t="shared" si="9"/>
        <v>0.003569140335900298</v>
      </c>
      <c r="H32" s="402">
        <v>1692</v>
      </c>
      <c r="I32" s="403">
        <v>1549</v>
      </c>
      <c r="J32" s="404"/>
      <c r="K32" s="405"/>
      <c r="L32" s="406">
        <f t="shared" si="10"/>
        <v>3241</v>
      </c>
      <c r="M32" s="408">
        <f t="shared" si="11"/>
        <v>0.24097500771366853</v>
      </c>
      <c r="N32" s="402">
        <v>7358</v>
      </c>
      <c r="O32" s="403">
        <v>7600</v>
      </c>
      <c r="P32" s="404"/>
      <c r="Q32" s="405"/>
      <c r="R32" s="406">
        <f t="shared" si="12"/>
        <v>14958</v>
      </c>
      <c r="S32" s="407">
        <f t="shared" si="13"/>
        <v>0.0025898971157397284</v>
      </c>
      <c r="T32" s="402">
        <v>5093</v>
      </c>
      <c r="U32" s="403">
        <v>5416</v>
      </c>
      <c r="V32" s="404"/>
      <c r="W32" s="405"/>
      <c r="X32" s="406">
        <f t="shared" si="14"/>
        <v>10509</v>
      </c>
      <c r="Y32" s="409">
        <f t="shared" si="15"/>
        <v>0.4233514130745075</v>
      </c>
    </row>
    <row r="33" spans="1:25" ht="19.5" customHeight="1">
      <c r="A33" s="401" t="s">
        <v>431</v>
      </c>
      <c r="B33" s="402">
        <v>1042</v>
      </c>
      <c r="C33" s="403">
        <v>796</v>
      </c>
      <c r="D33" s="404">
        <v>0</v>
      </c>
      <c r="E33" s="405">
        <v>0</v>
      </c>
      <c r="F33" s="406">
        <f t="shared" si="8"/>
        <v>1838</v>
      </c>
      <c r="G33" s="407">
        <f t="shared" si="9"/>
        <v>0.0016310492136709966</v>
      </c>
      <c r="H33" s="402">
        <v>1137</v>
      </c>
      <c r="I33" s="403">
        <v>886</v>
      </c>
      <c r="J33" s="404"/>
      <c r="K33" s="405"/>
      <c r="L33" s="406">
        <f t="shared" si="10"/>
        <v>2023</v>
      </c>
      <c r="M33" s="408">
        <f t="shared" si="11"/>
        <v>-0.09144834404349977</v>
      </c>
      <c r="N33" s="402">
        <v>6311</v>
      </c>
      <c r="O33" s="403">
        <v>5274</v>
      </c>
      <c r="P33" s="404"/>
      <c r="Q33" s="405"/>
      <c r="R33" s="406">
        <f t="shared" si="12"/>
        <v>11585</v>
      </c>
      <c r="S33" s="407">
        <f t="shared" si="13"/>
        <v>0.002005880337334186</v>
      </c>
      <c r="T33" s="402">
        <v>6155</v>
      </c>
      <c r="U33" s="403">
        <v>4957</v>
      </c>
      <c r="V33" s="404"/>
      <c r="W33" s="405"/>
      <c r="X33" s="406">
        <f t="shared" si="14"/>
        <v>11112</v>
      </c>
      <c r="Y33" s="409">
        <f t="shared" si="15"/>
        <v>0.042566594672426294</v>
      </c>
    </row>
    <row r="34" spans="1:25" ht="19.5" customHeight="1">
      <c r="A34" s="375" t="s">
        <v>432</v>
      </c>
      <c r="B34" s="376">
        <v>818</v>
      </c>
      <c r="C34" s="377">
        <v>716</v>
      </c>
      <c r="D34" s="378">
        <v>0</v>
      </c>
      <c r="E34" s="395">
        <v>0</v>
      </c>
      <c r="F34" s="396">
        <f t="shared" si="8"/>
        <v>1534</v>
      </c>
      <c r="G34" s="379">
        <f t="shared" si="9"/>
        <v>0.0013612782882324857</v>
      </c>
      <c r="H34" s="376">
        <v>681</v>
      </c>
      <c r="I34" s="377">
        <v>486</v>
      </c>
      <c r="J34" s="378"/>
      <c r="K34" s="395"/>
      <c r="L34" s="396">
        <f t="shared" si="10"/>
        <v>1167</v>
      </c>
      <c r="M34" s="397">
        <f t="shared" si="11"/>
        <v>0.31448157669237364</v>
      </c>
      <c r="N34" s="376">
        <v>3609</v>
      </c>
      <c r="O34" s="377">
        <v>3194</v>
      </c>
      <c r="P34" s="378"/>
      <c r="Q34" s="395"/>
      <c r="R34" s="396">
        <f t="shared" si="12"/>
        <v>6803</v>
      </c>
      <c r="S34" s="379">
        <f t="shared" si="13"/>
        <v>0.0011779027997310717</v>
      </c>
      <c r="T34" s="376">
        <v>2912</v>
      </c>
      <c r="U34" s="377">
        <v>2339</v>
      </c>
      <c r="V34" s="378"/>
      <c r="W34" s="395">
        <v>68</v>
      </c>
      <c r="X34" s="396">
        <f t="shared" si="14"/>
        <v>5319</v>
      </c>
      <c r="Y34" s="381">
        <f t="shared" si="15"/>
        <v>0.2789998119947359</v>
      </c>
    </row>
    <row r="35" spans="1:25" ht="19.5" customHeight="1">
      <c r="A35" s="375" t="s">
        <v>433</v>
      </c>
      <c r="B35" s="376">
        <v>566</v>
      </c>
      <c r="C35" s="377">
        <v>444</v>
      </c>
      <c r="D35" s="378">
        <v>0</v>
      </c>
      <c r="E35" s="395">
        <v>0</v>
      </c>
      <c r="F35" s="378">
        <f t="shared" si="8"/>
        <v>1010</v>
      </c>
      <c r="G35" s="379">
        <f t="shared" si="9"/>
        <v>0.0008962784035950526</v>
      </c>
      <c r="H35" s="376">
        <v>746</v>
      </c>
      <c r="I35" s="377">
        <v>479</v>
      </c>
      <c r="J35" s="378"/>
      <c r="K35" s="395"/>
      <c r="L35" s="396">
        <f t="shared" si="10"/>
        <v>1225</v>
      </c>
      <c r="M35" s="397">
        <f t="shared" si="11"/>
        <v>-0.17551020408163265</v>
      </c>
      <c r="N35" s="376">
        <v>2558</v>
      </c>
      <c r="O35" s="377">
        <v>2324</v>
      </c>
      <c r="P35" s="378"/>
      <c r="Q35" s="395"/>
      <c r="R35" s="396">
        <f t="shared" si="12"/>
        <v>4882</v>
      </c>
      <c r="S35" s="379">
        <f t="shared" si="13"/>
        <v>0.0008452919988662491</v>
      </c>
      <c r="T35" s="376">
        <v>3705</v>
      </c>
      <c r="U35" s="377">
        <v>2599</v>
      </c>
      <c r="V35" s="378"/>
      <c r="W35" s="395"/>
      <c r="X35" s="396">
        <f t="shared" si="14"/>
        <v>6304</v>
      </c>
      <c r="Y35" s="381">
        <f t="shared" si="15"/>
        <v>-0.22557106598984766</v>
      </c>
    </row>
    <row r="36" spans="1:25" ht="19.5" customHeight="1" thickBot="1">
      <c r="A36" s="375" t="s">
        <v>48</v>
      </c>
      <c r="B36" s="376">
        <v>2299</v>
      </c>
      <c r="C36" s="377">
        <v>1619</v>
      </c>
      <c r="D36" s="378">
        <v>0</v>
      </c>
      <c r="E36" s="395">
        <v>0</v>
      </c>
      <c r="F36" s="396">
        <f t="shared" si="8"/>
        <v>3918</v>
      </c>
      <c r="G36" s="379">
        <f t="shared" si="9"/>
        <v>0.003476850282460808</v>
      </c>
      <c r="H36" s="376">
        <v>1860</v>
      </c>
      <c r="I36" s="377">
        <v>1437</v>
      </c>
      <c r="J36" s="378">
        <v>86</v>
      </c>
      <c r="K36" s="395">
        <v>0</v>
      </c>
      <c r="L36" s="396">
        <f t="shared" si="10"/>
        <v>3383</v>
      </c>
      <c r="M36" s="397">
        <f t="shared" si="11"/>
        <v>0.15814365947383968</v>
      </c>
      <c r="N36" s="376">
        <v>13558</v>
      </c>
      <c r="O36" s="377">
        <v>11209</v>
      </c>
      <c r="P36" s="378">
        <v>0</v>
      </c>
      <c r="Q36" s="395">
        <v>0</v>
      </c>
      <c r="R36" s="396">
        <f t="shared" si="12"/>
        <v>24767</v>
      </c>
      <c r="S36" s="379">
        <f t="shared" si="13"/>
        <v>0.004288272621040637</v>
      </c>
      <c r="T36" s="376">
        <v>10076</v>
      </c>
      <c r="U36" s="377">
        <v>9925</v>
      </c>
      <c r="V36" s="378">
        <v>86</v>
      </c>
      <c r="W36" s="395">
        <v>0</v>
      </c>
      <c r="X36" s="396">
        <f t="shared" si="14"/>
        <v>20087</v>
      </c>
      <c r="Y36" s="381">
        <f t="shared" si="15"/>
        <v>0.2329865086872107</v>
      </c>
    </row>
    <row r="37" spans="1:25" s="69" customFormat="1" ht="19.5" customHeight="1">
      <c r="A37" s="78" t="s">
        <v>50</v>
      </c>
      <c r="B37" s="75">
        <f>SUM(B38:B46)</f>
        <v>161294</v>
      </c>
      <c r="C37" s="74">
        <f>SUM(C38:C46)</f>
        <v>151030</v>
      </c>
      <c r="D37" s="73">
        <f>SUM(D38:D46)</f>
        <v>1129</v>
      </c>
      <c r="E37" s="72">
        <f>SUM(E38:E46)</f>
        <v>972</v>
      </c>
      <c r="F37" s="71">
        <f t="shared" si="0"/>
        <v>314425</v>
      </c>
      <c r="G37" s="76">
        <f t="shared" si="1"/>
        <v>0.2790221158914598</v>
      </c>
      <c r="H37" s="75">
        <f>SUM(H38:H46)</f>
        <v>159216</v>
      </c>
      <c r="I37" s="74">
        <f>SUM(I38:I46)</f>
        <v>153520</v>
      </c>
      <c r="J37" s="73">
        <f>SUM(J38:J46)</f>
        <v>1147</v>
      </c>
      <c r="K37" s="72">
        <f>SUM(K38:K46)</f>
        <v>1405</v>
      </c>
      <c r="L37" s="71">
        <f t="shared" si="2"/>
        <v>315288</v>
      </c>
      <c r="M37" s="77">
        <f t="shared" si="3"/>
        <v>-0.0027371799751338965</v>
      </c>
      <c r="N37" s="75">
        <f>SUM(N38:N46)</f>
        <v>805690</v>
      </c>
      <c r="O37" s="74">
        <f>SUM(O38:O46)</f>
        <v>766032</v>
      </c>
      <c r="P37" s="73">
        <f>SUM(P38:P46)</f>
        <v>7771</v>
      </c>
      <c r="Q37" s="72">
        <f>SUM(Q38:Q46)</f>
        <v>7331</v>
      </c>
      <c r="R37" s="71">
        <f t="shared" si="4"/>
        <v>1586824</v>
      </c>
      <c r="S37" s="76">
        <f t="shared" si="5"/>
        <v>0.2747500267941288</v>
      </c>
      <c r="T37" s="75">
        <f>SUM(T38:T46)</f>
        <v>796307</v>
      </c>
      <c r="U37" s="74">
        <f>SUM(U38:U46)</f>
        <v>750192</v>
      </c>
      <c r="V37" s="73">
        <f>SUM(V38:V46)</f>
        <v>7612</v>
      </c>
      <c r="W37" s="72">
        <f>SUM(W38:W46)</f>
        <v>7717</v>
      </c>
      <c r="X37" s="71">
        <f t="shared" si="6"/>
        <v>1561828</v>
      </c>
      <c r="Y37" s="70">
        <f t="shared" si="7"/>
        <v>0.016004323139295673</v>
      </c>
    </row>
    <row r="38" spans="1:25" s="54" customFormat="1" ht="19.5" customHeight="1">
      <c r="A38" s="368" t="s">
        <v>434</v>
      </c>
      <c r="B38" s="369">
        <v>79040</v>
      </c>
      <c r="C38" s="370">
        <v>74404</v>
      </c>
      <c r="D38" s="371">
        <v>291</v>
      </c>
      <c r="E38" s="392">
        <v>242</v>
      </c>
      <c r="F38" s="393">
        <f t="shared" si="0"/>
        <v>153977</v>
      </c>
      <c r="G38" s="372">
        <f t="shared" si="1"/>
        <v>0.13663986113896576</v>
      </c>
      <c r="H38" s="369">
        <v>83509</v>
      </c>
      <c r="I38" s="370">
        <v>79118</v>
      </c>
      <c r="J38" s="371">
        <v>406</v>
      </c>
      <c r="K38" s="392">
        <v>609</v>
      </c>
      <c r="L38" s="393">
        <f t="shared" si="2"/>
        <v>163642</v>
      </c>
      <c r="M38" s="394">
        <f t="shared" si="3"/>
        <v>-0.05906185453612156</v>
      </c>
      <c r="N38" s="369">
        <v>425633</v>
      </c>
      <c r="O38" s="370">
        <v>396802</v>
      </c>
      <c r="P38" s="371">
        <v>3727</v>
      </c>
      <c r="Q38" s="392">
        <v>3355</v>
      </c>
      <c r="R38" s="393">
        <f t="shared" si="4"/>
        <v>829517</v>
      </c>
      <c r="S38" s="372">
        <f t="shared" si="5"/>
        <v>0.14362639963611928</v>
      </c>
      <c r="T38" s="389">
        <v>430331</v>
      </c>
      <c r="U38" s="370">
        <v>395351</v>
      </c>
      <c r="V38" s="371">
        <v>4695</v>
      </c>
      <c r="W38" s="392">
        <v>4661</v>
      </c>
      <c r="X38" s="393">
        <f t="shared" si="6"/>
        <v>835038</v>
      </c>
      <c r="Y38" s="374">
        <f t="shared" si="7"/>
        <v>-0.0066116751572982135</v>
      </c>
    </row>
    <row r="39" spans="1:25" s="54" customFormat="1" ht="19.5" customHeight="1">
      <c r="A39" s="375" t="s">
        <v>435</v>
      </c>
      <c r="B39" s="376">
        <v>48137</v>
      </c>
      <c r="C39" s="377">
        <v>48551</v>
      </c>
      <c r="D39" s="378">
        <v>798</v>
      </c>
      <c r="E39" s="395">
        <v>656</v>
      </c>
      <c r="F39" s="396">
        <f t="shared" si="0"/>
        <v>98142</v>
      </c>
      <c r="G39" s="379">
        <f t="shared" si="1"/>
        <v>0.08709163869863926</v>
      </c>
      <c r="H39" s="376">
        <v>46941</v>
      </c>
      <c r="I39" s="377">
        <v>47446</v>
      </c>
      <c r="J39" s="378">
        <v>446</v>
      </c>
      <c r="K39" s="395">
        <v>552</v>
      </c>
      <c r="L39" s="396">
        <f t="shared" si="2"/>
        <v>95385</v>
      </c>
      <c r="M39" s="397">
        <f t="shared" si="3"/>
        <v>0.02890391571001727</v>
      </c>
      <c r="N39" s="376">
        <v>230508</v>
      </c>
      <c r="O39" s="377">
        <v>233180</v>
      </c>
      <c r="P39" s="378">
        <v>3893</v>
      </c>
      <c r="Q39" s="395">
        <v>3660</v>
      </c>
      <c r="R39" s="396">
        <f t="shared" si="4"/>
        <v>471241</v>
      </c>
      <c r="S39" s="379">
        <f t="shared" si="5"/>
        <v>0.08159284040100985</v>
      </c>
      <c r="T39" s="390">
        <v>229093</v>
      </c>
      <c r="U39" s="377">
        <v>226610</v>
      </c>
      <c r="V39" s="378">
        <v>2272</v>
      </c>
      <c r="W39" s="395">
        <v>2231</v>
      </c>
      <c r="X39" s="396">
        <f t="shared" si="6"/>
        <v>460206</v>
      </c>
      <c r="Y39" s="381">
        <f t="shared" si="7"/>
        <v>0.02397839228519394</v>
      </c>
    </row>
    <row r="40" spans="1:25" s="54" customFormat="1" ht="19.5" customHeight="1">
      <c r="A40" s="375" t="s">
        <v>436</v>
      </c>
      <c r="B40" s="376">
        <v>13930</v>
      </c>
      <c r="C40" s="377">
        <v>7869</v>
      </c>
      <c r="D40" s="378">
        <v>5</v>
      </c>
      <c r="E40" s="395">
        <v>43</v>
      </c>
      <c r="F40" s="396">
        <f t="shared" si="0"/>
        <v>21847</v>
      </c>
      <c r="G40" s="379">
        <f t="shared" si="1"/>
        <v>0.019387123052812982</v>
      </c>
      <c r="H40" s="376">
        <v>4939</v>
      </c>
      <c r="I40" s="377">
        <v>3174</v>
      </c>
      <c r="J40" s="378">
        <v>6</v>
      </c>
      <c r="K40" s="395">
        <v>6</v>
      </c>
      <c r="L40" s="396">
        <f t="shared" si="2"/>
        <v>8125</v>
      </c>
      <c r="M40" s="397">
        <f t="shared" si="3"/>
        <v>1.6888615384615386</v>
      </c>
      <c r="N40" s="376">
        <v>40910</v>
      </c>
      <c r="O40" s="377">
        <v>26865</v>
      </c>
      <c r="P40" s="378">
        <v>67</v>
      </c>
      <c r="Q40" s="395">
        <v>129</v>
      </c>
      <c r="R40" s="396">
        <f t="shared" si="4"/>
        <v>67971</v>
      </c>
      <c r="S40" s="379">
        <f t="shared" si="5"/>
        <v>0.011768812465165469</v>
      </c>
      <c r="T40" s="390">
        <v>24315</v>
      </c>
      <c r="U40" s="377">
        <v>15985</v>
      </c>
      <c r="V40" s="378">
        <v>7</v>
      </c>
      <c r="W40" s="395">
        <v>59</v>
      </c>
      <c r="X40" s="396">
        <f t="shared" si="6"/>
        <v>40366</v>
      </c>
      <c r="Y40" s="381">
        <f t="shared" si="7"/>
        <v>0.6838676113560918</v>
      </c>
    </row>
    <row r="41" spans="1:25" s="54" customFormat="1" ht="19.5" customHeight="1">
      <c r="A41" s="375" t="s">
        <v>437</v>
      </c>
      <c r="B41" s="376">
        <v>8246</v>
      </c>
      <c r="C41" s="377">
        <v>8848</v>
      </c>
      <c r="D41" s="378">
        <v>29</v>
      </c>
      <c r="E41" s="395">
        <v>24</v>
      </c>
      <c r="F41" s="396">
        <f>SUM(B41:E41)</f>
        <v>17147</v>
      </c>
      <c r="G41" s="379">
        <f>F41/$F$9</f>
        <v>0.015216322560836005</v>
      </c>
      <c r="H41" s="376">
        <v>10148</v>
      </c>
      <c r="I41" s="377">
        <v>10698</v>
      </c>
      <c r="J41" s="378">
        <v>284</v>
      </c>
      <c r="K41" s="395">
        <v>229</v>
      </c>
      <c r="L41" s="396">
        <f>SUM(H41:K41)</f>
        <v>21359</v>
      </c>
      <c r="M41" s="397">
        <f>IF(ISERROR(F41/L41-1),"         /0",(F41/L41-1))</f>
        <v>-0.19720024345709064</v>
      </c>
      <c r="N41" s="376">
        <v>41490</v>
      </c>
      <c r="O41" s="377">
        <v>46660</v>
      </c>
      <c r="P41" s="378">
        <v>45</v>
      </c>
      <c r="Q41" s="395">
        <v>104</v>
      </c>
      <c r="R41" s="396">
        <f>SUM(N41:Q41)</f>
        <v>88299</v>
      </c>
      <c r="S41" s="379">
        <f>R41/$R$9</f>
        <v>0.015288496150735544</v>
      </c>
      <c r="T41" s="390">
        <v>40992</v>
      </c>
      <c r="U41" s="377">
        <v>44066</v>
      </c>
      <c r="V41" s="378">
        <v>464</v>
      </c>
      <c r="W41" s="395">
        <v>362</v>
      </c>
      <c r="X41" s="396">
        <f>SUM(T41:W41)</f>
        <v>85884</v>
      </c>
      <c r="Y41" s="381">
        <f>IF(ISERROR(R41/X41-1),"         /0",IF(R41/X41&gt;5,"  *  ",(R41/X41-1)))</f>
        <v>0.028119323738996727</v>
      </c>
    </row>
    <row r="42" spans="1:25" s="54" customFormat="1" ht="19.5" customHeight="1">
      <c r="A42" s="375" t="s">
        <v>438</v>
      </c>
      <c r="B42" s="376">
        <v>8221</v>
      </c>
      <c r="C42" s="377">
        <v>7972</v>
      </c>
      <c r="D42" s="378">
        <v>6</v>
      </c>
      <c r="E42" s="395">
        <v>7</v>
      </c>
      <c r="F42" s="396">
        <f>SUM(B42:E42)</f>
        <v>16206</v>
      </c>
      <c r="G42" s="379">
        <f>F42/$F$9</f>
        <v>0.014381275058080616</v>
      </c>
      <c r="H42" s="376">
        <v>9057</v>
      </c>
      <c r="I42" s="377">
        <v>8360</v>
      </c>
      <c r="J42" s="378"/>
      <c r="K42" s="395"/>
      <c r="L42" s="396">
        <f>SUM(H42:K42)</f>
        <v>17417</v>
      </c>
      <c r="M42" s="397">
        <f>IF(ISERROR(F42/L42-1),"         /0",(F42/L42-1))</f>
        <v>-0.069529769765172</v>
      </c>
      <c r="N42" s="376">
        <v>43970</v>
      </c>
      <c r="O42" s="377">
        <v>43013</v>
      </c>
      <c r="P42" s="378">
        <v>18</v>
      </c>
      <c r="Q42" s="395">
        <v>76</v>
      </c>
      <c r="R42" s="396">
        <f>SUM(N42:Q42)</f>
        <v>87077</v>
      </c>
      <c r="S42" s="379">
        <f>R42/$R$9</f>
        <v>0.015076913434100035</v>
      </c>
      <c r="T42" s="390">
        <v>46965</v>
      </c>
      <c r="U42" s="377">
        <v>44248</v>
      </c>
      <c r="V42" s="378">
        <v>148</v>
      </c>
      <c r="W42" s="395">
        <v>231</v>
      </c>
      <c r="X42" s="396">
        <f>SUM(T42:W42)</f>
        <v>91592</v>
      </c>
      <c r="Y42" s="381">
        <f>IF(ISERROR(R42/X42-1),"         /0",IF(R42/X42&gt;5,"  *  ",(R42/X42-1)))</f>
        <v>-0.04929469822691934</v>
      </c>
    </row>
    <row r="43" spans="1:25" s="54" customFormat="1" ht="19.5" customHeight="1">
      <c r="A43" s="375" t="s">
        <v>439</v>
      </c>
      <c r="B43" s="376">
        <v>2971</v>
      </c>
      <c r="C43" s="377">
        <v>2738</v>
      </c>
      <c r="D43" s="378">
        <v>0</v>
      </c>
      <c r="E43" s="395">
        <v>0</v>
      </c>
      <c r="F43" s="396">
        <f>SUM(B43:E43)</f>
        <v>5709</v>
      </c>
      <c r="G43" s="379">
        <f>F43/$F$9</f>
        <v>0.005066191491212035</v>
      </c>
      <c r="H43" s="376">
        <v>3236</v>
      </c>
      <c r="I43" s="377">
        <v>3156</v>
      </c>
      <c r="J43" s="378">
        <v>5</v>
      </c>
      <c r="K43" s="395">
        <v>9</v>
      </c>
      <c r="L43" s="396">
        <f>SUM(H43:K43)</f>
        <v>6406</v>
      </c>
      <c r="M43" s="397">
        <f>IF(ISERROR(F43/L43-1),"         /0",(F43/L43-1))</f>
        <v>-0.1088042460193569</v>
      </c>
      <c r="N43" s="376">
        <v>15849</v>
      </c>
      <c r="O43" s="377">
        <v>14115</v>
      </c>
      <c r="P43" s="378">
        <v>19</v>
      </c>
      <c r="Q43" s="395">
        <v>7</v>
      </c>
      <c r="R43" s="396">
        <f>SUM(N43:Q43)</f>
        <v>29990</v>
      </c>
      <c r="S43" s="379">
        <f>R43/$R$9</f>
        <v>0.005192606932814176</v>
      </c>
      <c r="T43" s="390">
        <v>16099</v>
      </c>
      <c r="U43" s="377">
        <v>15481</v>
      </c>
      <c r="V43" s="378">
        <v>11</v>
      </c>
      <c r="W43" s="395">
        <v>154</v>
      </c>
      <c r="X43" s="396">
        <f>SUM(T43:W43)</f>
        <v>31745</v>
      </c>
      <c r="Y43" s="381">
        <f>IF(ISERROR(R43/X43-1),"         /0",IF(R43/X43&gt;5,"  *  ",(R43/X43-1)))</f>
        <v>-0.05528429673964408</v>
      </c>
    </row>
    <row r="44" spans="1:25" s="54" customFormat="1" ht="19.5" customHeight="1">
      <c r="A44" s="375" t="s">
        <v>440</v>
      </c>
      <c r="B44" s="376">
        <v>349</v>
      </c>
      <c r="C44" s="377">
        <v>337</v>
      </c>
      <c r="D44" s="378">
        <v>0</v>
      </c>
      <c r="E44" s="395">
        <v>0</v>
      </c>
      <c r="F44" s="396">
        <f t="shared" si="0"/>
        <v>686</v>
      </c>
      <c r="G44" s="379">
        <f t="shared" si="1"/>
        <v>0.0006087593909566396</v>
      </c>
      <c r="H44" s="376">
        <v>995</v>
      </c>
      <c r="I44" s="377">
        <v>949</v>
      </c>
      <c r="J44" s="378"/>
      <c r="K44" s="395"/>
      <c r="L44" s="396">
        <f t="shared" si="2"/>
        <v>1944</v>
      </c>
      <c r="M44" s="397">
        <f t="shared" si="3"/>
        <v>-0.647119341563786</v>
      </c>
      <c r="N44" s="376">
        <v>4980</v>
      </c>
      <c r="O44" s="377">
        <v>3109</v>
      </c>
      <c r="P44" s="378">
        <v>0</v>
      </c>
      <c r="Q44" s="395"/>
      <c r="R44" s="396">
        <f t="shared" si="4"/>
        <v>8089</v>
      </c>
      <c r="S44" s="379">
        <f t="shared" si="5"/>
        <v>0.0014005667715749875</v>
      </c>
      <c r="T44" s="390">
        <v>5560</v>
      </c>
      <c r="U44" s="377">
        <v>4665</v>
      </c>
      <c r="V44" s="378">
        <v>5</v>
      </c>
      <c r="W44" s="395">
        <v>14</v>
      </c>
      <c r="X44" s="396">
        <f t="shared" si="6"/>
        <v>10244</v>
      </c>
      <c r="Y44" s="381">
        <f t="shared" si="7"/>
        <v>-0.21036704412338925</v>
      </c>
    </row>
    <row r="45" spans="1:25" s="54" customFormat="1" ht="19.5" customHeight="1">
      <c r="A45" s="375" t="s">
        <v>441</v>
      </c>
      <c r="B45" s="376">
        <v>254</v>
      </c>
      <c r="C45" s="377">
        <v>90</v>
      </c>
      <c r="D45" s="378">
        <v>0</v>
      </c>
      <c r="E45" s="395">
        <v>0</v>
      </c>
      <c r="F45" s="396">
        <f t="shared" si="0"/>
        <v>344</v>
      </c>
      <c r="G45" s="379">
        <f t="shared" si="1"/>
        <v>0.00030526709983831493</v>
      </c>
      <c r="H45" s="376">
        <v>52</v>
      </c>
      <c r="I45" s="377">
        <v>132</v>
      </c>
      <c r="J45" s="378">
        <v>0</v>
      </c>
      <c r="K45" s="395">
        <v>0</v>
      </c>
      <c r="L45" s="396">
        <f t="shared" si="2"/>
        <v>184</v>
      </c>
      <c r="M45" s="397">
        <f t="shared" si="3"/>
        <v>0.8695652173913044</v>
      </c>
      <c r="N45" s="376">
        <v>400</v>
      </c>
      <c r="O45" s="377">
        <v>232</v>
      </c>
      <c r="P45" s="378">
        <v>2</v>
      </c>
      <c r="Q45" s="395">
        <v>0</v>
      </c>
      <c r="R45" s="396">
        <f t="shared" si="4"/>
        <v>634</v>
      </c>
      <c r="S45" s="379">
        <f t="shared" si="5"/>
        <v>0.00010977368440827569</v>
      </c>
      <c r="T45" s="390">
        <v>254</v>
      </c>
      <c r="U45" s="377">
        <v>548</v>
      </c>
      <c r="V45" s="378">
        <v>4</v>
      </c>
      <c r="W45" s="395">
        <v>0</v>
      </c>
      <c r="X45" s="396">
        <f t="shared" si="6"/>
        <v>806</v>
      </c>
      <c r="Y45" s="381">
        <f t="shared" si="7"/>
        <v>-0.21339950372208438</v>
      </c>
    </row>
    <row r="46" spans="1:25" s="54" customFormat="1" ht="19.5" customHeight="1" thickBot="1">
      <c r="A46" s="382" t="s">
        <v>48</v>
      </c>
      <c r="B46" s="383">
        <v>146</v>
      </c>
      <c r="C46" s="384">
        <v>221</v>
      </c>
      <c r="D46" s="385">
        <v>0</v>
      </c>
      <c r="E46" s="398">
        <v>0</v>
      </c>
      <c r="F46" s="399">
        <f>SUM(B46:E46)</f>
        <v>367</v>
      </c>
      <c r="G46" s="386">
        <f>F46/$F$9</f>
        <v>0.00032567740011820226</v>
      </c>
      <c r="H46" s="383">
        <v>339</v>
      </c>
      <c r="I46" s="384">
        <v>487</v>
      </c>
      <c r="J46" s="385"/>
      <c r="K46" s="398"/>
      <c r="L46" s="399">
        <f>SUM(H46:K46)</f>
        <v>826</v>
      </c>
      <c r="M46" s="400">
        <f>IF(ISERROR(F46/L46-1),"         /0",(F46/L46-1))</f>
        <v>-0.5556900726392252</v>
      </c>
      <c r="N46" s="383">
        <v>1950</v>
      </c>
      <c r="O46" s="384">
        <v>2056</v>
      </c>
      <c r="P46" s="385"/>
      <c r="Q46" s="398"/>
      <c r="R46" s="399">
        <f>SUM(N46:Q46)</f>
        <v>4006</v>
      </c>
      <c r="S46" s="386">
        <f>R46/$R$9</f>
        <v>0.0006936173182011868</v>
      </c>
      <c r="T46" s="399">
        <v>2698</v>
      </c>
      <c r="U46" s="384">
        <v>3238</v>
      </c>
      <c r="V46" s="385">
        <v>6</v>
      </c>
      <c r="W46" s="398">
        <v>5</v>
      </c>
      <c r="X46" s="399">
        <f>SUM(T46:W46)</f>
        <v>5947</v>
      </c>
      <c r="Y46" s="388">
        <f>IF(ISERROR(R46/X46-1),"         /0",IF(R46/X46&gt;5,"  *  ",(R46/X46-1)))</f>
        <v>-0.32638305027745085</v>
      </c>
    </row>
    <row r="47" spans="1:25" s="69" customFormat="1" ht="19.5" customHeight="1">
      <c r="A47" s="78" t="s">
        <v>49</v>
      </c>
      <c r="B47" s="75">
        <f>SUM(B48:B50)</f>
        <v>16549</v>
      </c>
      <c r="C47" s="74">
        <f>SUM(C48:C50)</f>
        <v>15728</v>
      </c>
      <c r="D47" s="73">
        <f>SUM(D48:D50)</f>
        <v>72</v>
      </c>
      <c r="E47" s="72">
        <f>SUM(E48:E50)</f>
        <v>56</v>
      </c>
      <c r="F47" s="71">
        <f t="shared" si="0"/>
        <v>32405</v>
      </c>
      <c r="G47" s="76">
        <f t="shared" si="1"/>
        <v>0.028756338285641263</v>
      </c>
      <c r="H47" s="75">
        <f>SUM(H48:H50)</f>
        <v>12992</v>
      </c>
      <c r="I47" s="74">
        <f>SUM(I48:I50)</f>
        <v>13109</v>
      </c>
      <c r="J47" s="73">
        <f>SUM(J48:J50)</f>
        <v>181</v>
      </c>
      <c r="K47" s="72">
        <f>SUM(K48:K50)</f>
        <v>132</v>
      </c>
      <c r="L47" s="71">
        <f t="shared" si="2"/>
        <v>26414</v>
      </c>
      <c r="M47" s="77">
        <f t="shared" si="3"/>
        <v>0.22681153933520104</v>
      </c>
      <c r="N47" s="75">
        <f>SUM(N48:N50)</f>
        <v>76717</v>
      </c>
      <c r="O47" s="74">
        <f>SUM(O48:O50)</f>
        <v>77890</v>
      </c>
      <c r="P47" s="73">
        <f>SUM(P48:P50)</f>
        <v>812</v>
      </c>
      <c r="Q47" s="72">
        <f>SUM(Q48:Q50)</f>
        <v>875</v>
      </c>
      <c r="R47" s="71">
        <f t="shared" si="4"/>
        <v>156294</v>
      </c>
      <c r="S47" s="76">
        <f t="shared" si="5"/>
        <v>0.027061464086604165</v>
      </c>
      <c r="T47" s="75">
        <f>SUM(T48:T50)</f>
        <v>61427</v>
      </c>
      <c r="U47" s="74">
        <f>SUM(U48:U50)</f>
        <v>64786</v>
      </c>
      <c r="V47" s="73">
        <f>SUM(V48:V50)</f>
        <v>2833</v>
      </c>
      <c r="W47" s="72">
        <f>SUM(W48:W50)</f>
        <v>3215</v>
      </c>
      <c r="X47" s="71">
        <f t="shared" si="6"/>
        <v>132261</v>
      </c>
      <c r="Y47" s="70">
        <f t="shared" si="7"/>
        <v>0.1817088937782112</v>
      </c>
    </row>
    <row r="48" spans="1:25" ht="19.5" customHeight="1">
      <c r="A48" s="410" t="s">
        <v>442</v>
      </c>
      <c r="B48" s="411">
        <v>13041</v>
      </c>
      <c r="C48" s="412">
        <v>12027</v>
      </c>
      <c r="D48" s="413">
        <v>68</v>
      </c>
      <c r="E48" s="414">
        <v>54</v>
      </c>
      <c r="F48" s="415">
        <f t="shared" si="0"/>
        <v>25190</v>
      </c>
      <c r="G48" s="416">
        <f t="shared" si="1"/>
        <v>0.022353715828276607</v>
      </c>
      <c r="H48" s="411">
        <v>8993</v>
      </c>
      <c r="I48" s="412">
        <v>9226</v>
      </c>
      <c r="J48" s="413">
        <v>181</v>
      </c>
      <c r="K48" s="414">
        <v>132</v>
      </c>
      <c r="L48" s="415">
        <f t="shared" si="2"/>
        <v>18532</v>
      </c>
      <c r="M48" s="417">
        <f t="shared" si="3"/>
        <v>0.3592704511115907</v>
      </c>
      <c r="N48" s="411">
        <v>58724</v>
      </c>
      <c r="O48" s="412">
        <v>58443</v>
      </c>
      <c r="P48" s="413">
        <v>807</v>
      </c>
      <c r="Q48" s="414">
        <v>873</v>
      </c>
      <c r="R48" s="415">
        <f t="shared" si="4"/>
        <v>118847</v>
      </c>
      <c r="S48" s="416">
        <f t="shared" si="5"/>
        <v>0.020577717777398013</v>
      </c>
      <c r="T48" s="418">
        <v>42726</v>
      </c>
      <c r="U48" s="412">
        <v>44291</v>
      </c>
      <c r="V48" s="413">
        <v>2754</v>
      </c>
      <c r="W48" s="414">
        <v>3038</v>
      </c>
      <c r="X48" s="415">
        <f t="shared" si="6"/>
        <v>92809</v>
      </c>
      <c r="Y48" s="419">
        <f t="shared" si="7"/>
        <v>0.28055468758417823</v>
      </c>
    </row>
    <row r="49" spans="1:25" ht="19.5" customHeight="1">
      <c r="A49" s="401" t="s">
        <v>443</v>
      </c>
      <c r="B49" s="402">
        <v>3227</v>
      </c>
      <c r="C49" s="403">
        <v>3553</v>
      </c>
      <c r="D49" s="404">
        <v>4</v>
      </c>
      <c r="E49" s="405">
        <v>2</v>
      </c>
      <c r="F49" s="406">
        <f>SUM(B49:E49)</f>
        <v>6786</v>
      </c>
      <c r="G49" s="407">
        <f>F49/$F$9</f>
        <v>0.006021925986926759</v>
      </c>
      <c r="H49" s="402">
        <v>3794</v>
      </c>
      <c r="I49" s="403">
        <v>3759</v>
      </c>
      <c r="J49" s="404">
        <v>0</v>
      </c>
      <c r="K49" s="405">
        <v>0</v>
      </c>
      <c r="L49" s="406">
        <f>SUM(H49:K49)</f>
        <v>7553</v>
      </c>
      <c r="M49" s="408">
        <f>IF(ISERROR(F49/L49-1),"         /0",(F49/L49-1))</f>
        <v>-0.10154905335628228</v>
      </c>
      <c r="N49" s="402">
        <v>17226</v>
      </c>
      <c r="O49" s="403">
        <v>18960</v>
      </c>
      <c r="P49" s="404">
        <v>4</v>
      </c>
      <c r="Q49" s="405">
        <v>2</v>
      </c>
      <c r="R49" s="406">
        <f>SUM(N49:Q49)</f>
        <v>36192</v>
      </c>
      <c r="S49" s="407">
        <f>R49/$R$9</f>
        <v>0.006266449820353807</v>
      </c>
      <c r="T49" s="420">
        <v>17989</v>
      </c>
      <c r="U49" s="403">
        <v>20147</v>
      </c>
      <c r="V49" s="404">
        <v>75</v>
      </c>
      <c r="W49" s="405">
        <v>172</v>
      </c>
      <c r="X49" s="406">
        <f>SUM(T49:W49)</f>
        <v>38383</v>
      </c>
      <c r="Y49" s="409">
        <f>IF(ISERROR(R49/X49-1),"         /0",IF(R49/X49&gt;5,"  *  ",(R49/X49-1)))</f>
        <v>-0.05708256259281452</v>
      </c>
    </row>
    <row r="50" spans="1:25" ht="19.5" customHeight="1" thickBot="1">
      <c r="A50" s="375" t="s">
        <v>48</v>
      </c>
      <c r="B50" s="376">
        <v>281</v>
      </c>
      <c r="C50" s="377">
        <v>148</v>
      </c>
      <c r="D50" s="378">
        <v>0</v>
      </c>
      <c r="E50" s="395">
        <v>0</v>
      </c>
      <c r="F50" s="396">
        <f t="shared" si="0"/>
        <v>429</v>
      </c>
      <c r="G50" s="379">
        <f t="shared" si="1"/>
        <v>0.00038069647043789857</v>
      </c>
      <c r="H50" s="376">
        <v>205</v>
      </c>
      <c r="I50" s="377">
        <v>124</v>
      </c>
      <c r="J50" s="378">
        <v>0</v>
      </c>
      <c r="K50" s="395">
        <v>0</v>
      </c>
      <c r="L50" s="396">
        <f t="shared" si="2"/>
        <v>329</v>
      </c>
      <c r="M50" s="397">
        <f t="shared" si="3"/>
        <v>0.30395136778115495</v>
      </c>
      <c r="N50" s="376">
        <v>767</v>
      </c>
      <c r="O50" s="377">
        <v>487</v>
      </c>
      <c r="P50" s="378">
        <v>1</v>
      </c>
      <c r="Q50" s="395">
        <v>0</v>
      </c>
      <c r="R50" s="396">
        <f t="shared" si="4"/>
        <v>1255</v>
      </c>
      <c r="S50" s="379">
        <f t="shared" si="5"/>
        <v>0.00021729648885234382</v>
      </c>
      <c r="T50" s="390">
        <v>712</v>
      </c>
      <c r="U50" s="377">
        <v>348</v>
      </c>
      <c r="V50" s="378">
        <v>4</v>
      </c>
      <c r="W50" s="395">
        <v>5</v>
      </c>
      <c r="X50" s="396">
        <f t="shared" si="6"/>
        <v>1069</v>
      </c>
      <c r="Y50" s="381">
        <f t="shared" si="7"/>
        <v>0.1739943872778298</v>
      </c>
    </row>
    <row r="51" spans="1:25" s="54" customFormat="1" ht="19.5" customHeight="1" thickBot="1">
      <c r="A51" s="68" t="s">
        <v>48</v>
      </c>
      <c r="B51" s="65">
        <v>4016</v>
      </c>
      <c r="C51" s="64">
        <v>3582</v>
      </c>
      <c r="D51" s="63">
        <v>0</v>
      </c>
      <c r="E51" s="62">
        <v>0</v>
      </c>
      <c r="F51" s="61">
        <f t="shared" si="0"/>
        <v>7598</v>
      </c>
      <c r="G51" s="66">
        <f t="shared" si="1"/>
        <v>0.006742498327242781</v>
      </c>
      <c r="H51" s="65">
        <v>3435</v>
      </c>
      <c r="I51" s="64">
        <v>3212</v>
      </c>
      <c r="J51" s="63">
        <v>73</v>
      </c>
      <c r="K51" s="62">
        <v>51</v>
      </c>
      <c r="L51" s="61">
        <f t="shared" si="2"/>
        <v>6771</v>
      </c>
      <c r="M51" s="67">
        <f t="shared" si="3"/>
        <v>0.12213853197459756</v>
      </c>
      <c r="N51" s="65">
        <v>16951</v>
      </c>
      <c r="O51" s="64">
        <v>15097</v>
      </c>
      <c r="P51" s="63">
        <v>0</v>
      </c>
      <c r="Q51" s="62">
        <v>0</v>
      </c>
      <c r="R51" s="61">
        <f t="shared" si="4"/>
        <v>32048</v>
      </c>
      <c r="S51" s="66">
        <f t="shared" si="5"/>
        <v>0.005548938545609494</v>
      </c>
      <c r="T51" s="65">
        <v>13983</v>
      </c>
      <c r="U51" s="64">
        <v>13879</v>
      </c>
      <c r="V51" s="63">
        <v>95</v>
      </c>
      <c r="W51" s="62">
        <v>65</v>
      </c>
      <c r="X51" s="61">
        <f t="shared" si="6"/>
        <v>28022</v>
      </c>
      <c r="Y51" s="60">
        <f t="shared" si="7"/>
        <v>0.14367282849189933</v>
      </c>
    </row>
    <row r="52" ht="3" customHeight="1" thickTop="1">
      <c r="A52" s="13"/>
    </row>
    <row r="53" ht="14.25">
      <c r="A53" s="1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2:Y65536 M52:M65536 Y3 M3">
    <cfRule type="cellIs" priority="3" dxfId="99" operator="lessThan" stopIfTrue="1">
      <formula>0</formula>
    </cfRule>
  </conditionalFormatting>
  <conditionalFormatting sqref="M9:M51 Y9:Y51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3"/>
  <sheetViews>
    <sheetView showGridLines="0" zoomScale="80" zoomScaleNormal="80" zoomScalePageLayoutView="0" workbookViewId="0" topLeftCell="A1">
      <selection activeCell="A59" sqref="A59"/>
    </sheetView>
  </sheetViews>
  <sheetFormatPr defaultColWidth="8.00390625" defaultRowHeight="15"/>
  <cols>
    <col min="1" max="1" width="46.421875" style="30" customWidth="1"/>
    <col min="2" max="2" width="10.57421875" style="30" bestFit="1" customWidth="1"/>
    <col min="3" max="3" width="10.7109375" style="30" bestFit="1" customWidth="1"/>
    <col min="4" max="4" width="8.57421875" style="30" bestFit="1" customWidth="1"/>
    <col min="5" max="5" width="10.7109375" style="30" bestFit="1" customWidth="1"/>
    <col min="6" max="6" width="12.00390625" style="30" bestFit="1" customWidth="1"/>
    <col min="7" max="7" width="9.7109375" style="30" customWidth="1"/>
    <col min="8" max="8" width="10.57421875" style="30" bestFit="1" customWidth="1"/>
    <col min="9" max="9" width="10.7109375" style="30" bestFit="1" customWidth="1"/>
    <col min="10" max="10" width="8.57421875" style="30" customWidth="1"/>
    <col min="11" max="11" width="10.7109375" style="30" bestFit="1" customWidth="1"/>
    <col min="12" max="12" width="11.28125" style="30" customWidth="1"/>
    <col min="13" max="13" width="10.8515625" style="30" bestFit="1" customWidth="1"/>
    <col min="14" max="14" width="11.57421875" style="30" customWidth="1"/>
    <col min="15" max="15" width="11.28125" style="30" customWidth="1"/>
    <col min="16" max="16" width="9.00390625" style="30" customWidth="1"/>
    <col min="17" max="17" width="10.8515625" style="30" customWidth="1"/>
    <col min="18" max="18" width="12.7109375" style="30" bestFit="1" customWidth="1"/>
    <col min="19" max="19" width="9.8515625" style="30" bestFit="1" customWidth="1"/>
    <col min="20" max="21" width="11.140625" style="30" bestFit="1" customWidth="1"/>
    <col min="22" max="23" width="10.28125" style="30" customWidth="1"/>
    <col min="24" max="24" width="12.7109375" style="30" bestFit="1" customWidth="1"/>
    <col min="25" max="25" width="9.8515625" style="30" bestFit="1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651" t="s">
        <v>61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21" customHeight="1" thickBot="1">
      <c r="A4" s="660" t="s">
        <v>40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</row>
    <row r="5" spans="1:25" s="59" customFormat="1" ht="15.75" customHeight="1" thickBot="1" thickTop="1">
      <c r="A5" s="665" t="s">
        <v>60</v>
      </c>
      <c r="B5" s="644" t="s">
        <v>33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32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42" customFormat="1" ht="26.25" customHeight="1">
      <c r="A6" s="666"/>
      <c r="B6" s="636" t="s">
        <v>159</v>
      </c>
      <c r="C6" s="637"/>
      <c r="D6" s="637"/>
      <c r="E6" s="637"/>
      <c r="F6" s="637"/>
      <c r="G6" s="641" t="s">
        <v>31</v>
      </c>
      <c r="H6" s="636" t="s">
        <v>160</v>
      </c>
      <c r="I6" s="637"/>
      <c r="J6" s="637"/>
      <c r="K6" s="637"/>
      <c r="L6" s="637"/>
      <c r="M6" s="638" t="s">
        <v>30</v>
      </c>
      <c r="N6" s="636" t="s">
        <v>161</v>
      </c>
      <c r="O6" s="637"/>
      <c r="P6" s="637"/>
      <c r="Q6" s="637"/>
      <c r="R6" s="637"/>
      <c r="S6" s="641" t="s">
        <v>31</v>
      </c>
      <c r="T6" s="636" t="s">
        <v>162</v>
      </c>
      <c r="U6" s="637"/>
      <c r="V6" s="637"/>
      <c r="W6" s="637"/>
      <c r="X6" s="637"/>
      <c r="Y6" s="654" t="s">
        <v>30</v>
      </c>
    </row>
    <row r="7" spans="1:25" s="42" customFormat="1" ht="26.25" customHeight="1">
      <c r="A7" s="667"/>
      <c r="B7" s="659" t="s">
        <v>20</v>
      </c>
      <c r="C7" s="658"/>
      <c r="D7" s="657" t="s">
        <v>19</v>
      </c>
      <c r="E7" s="658"/>
      <c r="F7" s="649" t="s">
        <v>15</v>
      </c>
      <c r="G7" s="642"/>
      <c r="H7" s="659" t="s">
        <v>20</v>
      </c>
      <c r="I7" s="658"/>
      <c r="J7" s="657" t="s">
        <v>19</v>
      </c>
      <c r="K7" s="658"/>
      <c r="L7" s="649" t="s">
        <v>15</v>
      </c>
      <c r="M7" s="639"/>
      <c r="N7" s="659" t="s">
        <v>20</v>
      </c>
      <c r="O7" s="658"/>
      <c r="P7" s="657" t="s">
        <v>19</v>
      </c>
      <c r="Q7" s="658"/>
      <c r="R7" s="649" t="s">
        <v>15</v>
      </c>
      <c r="S7" s="642"/>
      <c r="T7" s="659" t="s">
        <v>20</v>
      </c>
      <c r="U7" s="658"/>
      <c r="V7" s="657" t="s">
        <v>19</v>
      </c>
      <c r="W7" s="658"/>
      <c r="X7" s="649" t="s">
        <v>15</v>
      </c>
      <c r="Y7" s="655"/>
    </row>
    <row r="8" spans="1:25" s="55" customFormat="1" ht="15" thickBot="1">
      <c r="A8" s="668"/>
      <c r="B8" s="58" t="s">
        <v>17</v>
      </c>
      <c r="C8" s="56" t="s">
        <v>16</v>
      </c>
      <c r="D8" s="57" t="s">
        <v>17</v>
      </c>
      <c r="E8" s="56" t="s">
        <v>16</v>
      </c>
      <c r="F8" s="650"/>
      <c r="G8" s="643"/>
      <c r="H8" s="58" t="s">
        <v>17</v>
      </c>
      <c r="I8" s="56" t="s">
        <v>16</v>
      </c>
      <c r="J8" s="57" t="s">
        <v>17</v>
      </c>
      <c r="K8" s="56" t="s">
        <v>16</v>
      </c>
      <c r="L8" s="650"/>
      <c r="M8" s="640"/>
      <c r="N8" s="58" t="s">
        <v>17</v>
      </c>
      <c r="O8" s="56" t="s">
        <v>16</v>
      </c>
      <c r="P8" s="57" t="s">
        <v>17</v>
      </c>
      <c r="Q8" s="56" t="s">
        <v>16</v>
      </c>
      <c r="R8" s="650"/>
      <c r="S8" s="643"/>
      <c r="T8" s="58" t="s">
        <v>17</v>
      </c>
      <c r="U8" s="56" t="s">
        <v>16</v>
      </c>
      <c r="V8" s="57" t="s">
        <v>17</v>
      </c>
      <c r="W8" s="56" t="s">
        <v>16</v>
      </c>
      <c r="X8" s="650"/>
      <c r="Y8" s="656"/>
    </row>
    <row r="9" spans="1:25" s="705" customFormat="1" ht="18" customHeight="1" thickBot="1" thickTop="1">
      <c r="A9" s="739" t="s">
        <v>22</v>
      </c>
      <c r="B9" s="740">
        <f>B10+B25+B40+B54+B65+B71</f>
        <v>574305</v>
      </c>
      <c r="C9" s="741">
        <f>C10+C25+C40+C54+C65+C71</f>
        <v>545722</v>
      </c>
      <c r="D9" s="742">
        <f>D10+D25+D40+D54+D65+D71</f>
        <v>2917</v>
      </c>
      <c r="E9" s="741">
        <f>E10+E25+E40+E54+E65+E71</f>
        <v>3938</v>
      </c>
      <c r="F9" s="742">
        <f aca="true" t="shared" si="0" ref="F9:F42">SUM(B9:E9)</f>
        <v>1126882</v>
      </c>
      <c r="G9" s="743">
        <f aca="true" t="shared" si="1" ref="G9:G42">F9/$F$9</f>
        <v>1</v>
      </c>
      <c r="H9" s="740">
        <f>H10+H25+H40+H54+H65+H71</f>
        <v>545949</v>
      </c>
      <c r="I9" s="741">
        <f>I10+I25+I40+I54+I65+I71</f>
        <v>524954</v>
      </c>
      <c r="J9" s="742">
        <f>J10+J25+J40+J54+J65+J71</f>
        <v>4383</v>
      </c>
      <c r="K9" s="741">
        <f>K10+K25+K40+K54+K65+K71</f>
        <v>5556</v>
      </c>
      <c r="L9" s="742">
        <f aca="true" t="shared" si="2" ref="L9:L42">SUM(H9:K9)</f>
        <v>1080842</v>
      </c>
      <c r="M9" s="744">
        <f aca="true" t="shared" si="3" ref="M9:M42">IF(ISERROR(F9/L9-1),"         /0",(F9/L9-1))</f>
        <v>0.04259642019832688</v>
      </c>
      <c r="N9" s="740">
        <f>N10+N25+N40+N54+N65+N71</f>
        <v>2915494</v>
      </c>
      <c r="O9" s="741">
        <f>O10+O25+O40+O54+O65+O71</f>
        <v>2818061</v>
      </c>
      <c r="P9" s="742">
        <f>P10+P25+P40+P54+P65+P71</f>
        <v>20750</v>
      </c>
      <c r="Q9" s="741">
        <f>Q10+Q25+Q40+Q54+Q65+Q71</f>
        <v>21214</v>
      </c>
      <c r="R9" s="742">
        <f aca="true" t="shared" si="4" ref="R9:R42">SUM(N9:Q9)</f>
        <v>5775519</v>
      </c>
      <c r="S9" s="743">
        <f aca="true" t="shared" si="5" ref="S9:S42">R9/$R$9</f>
        <v>1</v>
      </c>
      <c r="T9" s="740">
        <f>T10+T25+T40+T54+T65+T71</f>
        <v>2716445</v>
      </c>
      <c r="U9" s="741">
        <f>U10+U25+U40+U54+U65+U71</f>
        <v>2606654</v>
      </c>
      <c r="V9" s="742">
        <f>V10+V25+V40+V54+V65+V71</f>
        <v>30495</v>
      </c>
      <c r="W9" s="741">
        <f>W10+W25+W40+W54+W65+W71</f>
        <v>32929</v>
      </c>
      <c r="X9" s="742">
        <f aca="true" t="shared" si="6" ref="X9:X42">SUM(T9:W9)</f>
        <v>5386523</v>
      </c>
      <c r="Y9" s="744">
        <f>IF(ISERROR(R9/X9-1),"         /0",(R9/X9-1))</f>
        <v>0.07221653003245332</v>
      </c>
    </row>
    <row r="10" spans="1:25" s="69" customFormat="1" ht="19.5" customHeight="1">
      <c r="A10" s="78" t="s">
        <v>53</v>
      </c>
      <c r="B10" s="75">
        <f>SUM(B11:B24)</f>
        <v>165059</v>
      </c>
      <c r="C10" s="74">
        <f>SUM(C11:C24)</f>
        <v>164526</v>
      </c>
      <c r="D10" s="73">
        <f>SUM(D11:D24)</f>
        <v>111</v>
      </c>
      <c r="E10" s="74">
        <f>SUM(E11:E24)</f>
        <v>532</v>
      </c>
      <c r="F10" s="73">
        <f t="shared" si="0"/>
        <v>330228</v>
      </c>
      <c r="G10" s="76">
        <f t="shared" si="1"/>
        <v>0.2930457669924624</v>
      </c>
      <c r="H10" s="75">
        <f>SUM(H11:H24)</f>
        <v>150863</v>
      </c>
      <c r="I10" s="74">
        <f>SUM(I11:I24)</f>
        <v>149786</v>
      </c>
      <c r="J10" s="73">
        <f>SUM(J11:J24)</f>
        <v>263</v>
      </c>
      <c r="K10" s="74">
        <f>SUM(K11:K24)</f>
        <v>1152</v>
      </c>
      <c r="L10" s="73">
        <f t="shared" si="2"/>
        <v>302064</v>
      </c>
      <c r="M10" s="77">
        <f t="shared" si="3"/>
        <v>0.0932385189893532</v>
      </c>
      <c r="N10" s="75">
        <f>SUM(N11:N24)</f>
        <v>854359</v>
      </c>
      <c r="O10" s="74">
        <f>SUM(O11:O24)</f>
        <v>847162</v>
      </c>
      <c r="P10" s="73">
        <f>SUM(P11:P24)</f>
        <v>3051</v>
      </c>
      <c r="Q10" s="74">
        <f>SUM(Q11:Q24)</f>
        <v>3160</v>
      </c>
      <c r="R10" s="73">
        <f t="shared" si="4"/>
        <v>1707732</v>
      </c>
      <c r="S10" s="76">
        <f t="shared" si="5"/>
        <v>0.29568459561816</v>
      </c>
      <c r="T10" s="75">
        <f>SUM(T11:T24)</f>
        <v>748027</v>
      </c>
      <c r="U10" s="74">
        <f>SUM(U11:U24)</f>
        <v>726113</v>
      </c>
      <c r="V10" s="73">
        <f>SUM(V11:V24)</f>
        <v>2117</v>
      </c>
      <c r="W10" s="74">
        <f>SUM(W11:W24)</f>
        <v>3832</v>
      </c>
      <c r="X10" s="73">
        <f t="shared" si="6"/>
        <v>1480089</v>
      </c>
      <c r="Y10" s="70">
        <f aca="true" t="shared" si="7" ref="Y10:Y42">IF(ISERROR(R10/X10-1),"         /0",IF(R10/X10&gt;5,"  *  ",(R10/X10-1)))</f>
        <v>0.15380358883823875</v>
      </c>
    </row>
    <row r="11" spans="1:25" ht="19.5" customHeight="1">
      <c r="A11" s="368" t="s">
        <v>164</v>
      </c>
      <c r="B11" s="369">
        <v>58482</v>
      </c>
      <c r="C11" s="370">
        <v>65179</v>
      </c>
      <c r="D11" s="371">
        <v>100</v>
      </c>
      <c r="E11" s="370">
        <v>406</v>
      </c>
      <c r="F11" s="371">
        <f t="shared" si="0"/>
        <v>124167</v>
      </c>
      <c r="G11" s="372">
        <f t="shared" si="1"/>
        <v>0.11018633716751178</v>
      </c>
      <c r="H11" s="369">
        <v>57965</v>
      </c>
      <c r="I11" s="370">
        <v>62268</v>
      </c>
      <c r="J11" s="371">
        <v>222</v>
      </c>
      <c r="K11" s="370">
        <v>1045</v>
      </c>
      <c r="L11" s="371">
        <f t="shared" si="2"/>
        <v>121500</v>
      </c>
      <c r="M11" s="373">
        <f t="shared" si="3"/>
        <v>0.021950617283950535</v>
      </c>
      <c r="N11" s="369">
        <v>309814</v>
      </c>
      <c r="O11" s="370">
        <v>339916</v>
      </c>
      <c r="P11" s="371">
        <v>1102</v>
      </c>
      <c r="Q11" s="370">
        <v>1424</v>
      </c>
      <c r="R11" s="371">
        <f t="shared" si="4"/>
        <v>652256</v>
      </c>
      <c r="S11" s="372">
        <f t="shared" si="5"/>
        <v>0.11293461245647361</v>
      </c>
      <c r="T11" s="369">
        <v>277396</v>
      </c>
      <c r="U11" s="370">
        <v>285100</v>
      </c>
      <c r="V11" s="371">
        <v>1848</v>
      </c>
      <c r="W11" s="370">
        <v>3130</v>
      </c>
      <c r="X11" s="371">
        <f t="shared" si="6"/>
        <v>567474</v>
      </c>
      <c r="Y11" s="374">
        <f t="shared" si="7"/>
        <v>0.14940243958313504</v>
      </c>
    </row>
    <row r="12" spans="1:25" ht="19.5" customHeight="1">
      <c r="A12" s="375" t="s">
        <v>186</v>
      </c>
      <c r="B12" s="376">
        <v>30541</v>
      </c>
      <c r="C12" s="377">
        <v>30579</v>
      </c>
      <c r="D12" s="378">
        <v>0</v>
      </c>
      <c r="E12" s="377">
        <v>0</v>
      </c>
      <c r="F12" s="378">
        <f t="shared" si="0"/>
        <v>61120</v>
      </c>
      <c r="G12" s="379">
        <f t="shared" si="1"/>
        <v>0.054238154482900605</v>
      </c>
      <c r="H12" s="376">
        <v>27778</v>
      </c>
      <c r="I12" s="377">
        <v>28361</v>
      </c>
      <c r="J12" s="378"/>
      <c r="K12" s="377"/>
      <c r="L12" s="378">
        <f t="shared" si="2"/>
        <v>56139</v>
      </c>
      <c r="M12" s="380">
        <f t="shared" si="3"/>
        <v>0.08872619747412669</v>
      </c>
      <c r="N12" s="376">
        <v>151759</v>
      </c>
      <c r="O12" s="377">
        <v>148362</v>
      </c>
      <c r="P12" s="378"/>
      <c r="Q12" s="377"/>
      <c r="R12" s="378">
        <f t="shared" si="4"/>
        <v>300121</v>
      </c>
      <c r="S12" s="379">
        <f t="shared" si="5"/>
        <v>0.0519643342875333</v>
      </c>
      <c r="T12" s="376">
        <v>136634</v>
      </c>
      <c r="U12" s="377">
        <v>136134</v>
      </c>
      <c r="V12" s="378"/>
      <c r="W12" s="377"/>
      <c r="X12" s="378">
        <f t="shared" si="6"/>
        <v>272768</v>
      </c>
      <c r="Y12" s="381">
        <f t="shared" si="7"/>
        <v>0.10027935828249657</v>
      </c>
    </row>
    <row r="13" spans="1:25" ht="19.5" customHeight="1">
      <c r="A13" s="375" t="s">
        <v>187</v>
      </c>
      <c r="B13" s="376">
        <v>25199</v>
      </c>
      <c r="C13" s="377">
        <v>23775</v>
      </c>
      <c r="D13" s="378">
        <v>0</v>
      </c>
      <c r="E13" s="377">
        <v>0</v>
      </c>
      <c r="F13" s="378">
        <f>SUM(B13:E13)</f>
        <v>48974</v>
      </c>
      <c r="G13" s="379">
        <f>F13/$F$9</f>
        <v>0.0434597411264001</v>
      </c>
      <c r="H13" s="376">
        <v>12950</v>
      </c>
      <c r="I13" s="377">
        <v>12833</v>
      </c>
      <c r="J13" s="378"/>
      <c r="K13" s="377"/>
      <c r="L13" s="378">
        <f>SUM(H13:K13)</f>
        <v>25783</v>
      </c>
      <c r="M13" s="380">
        <f>IF(ISERROR(F13/L13-1),"         /0",(F13/L13-1))</f>
        <v>0.8994686421285343</v>
      </c>
      <c r="N13" s="376">
        <v>117232</v>
      </c>
      <c r="O13" s="377">
        <v>108782</v>
      </c>
      <c r="P13" s="378"/>
      <c r="Q13" s="377"/>
      <c r="R13" s="378">
        <f>SUM(N13:Q13)</f>
        <v>226014</v>
      </c>
      <c r="S13" s="379">
        <f>R13/$R$9</f>
        <v>0.03913310647926187</v>
      </c>
      <c r="T13" s="376">
        <v>65060</v>
      </c>
      <c r="U13" s="377">
        <v>61601</v>
      </c>
      <c r="V13" s="378"/>
      <c r="W13" s="377"/>
      <c r="X13" s="378">
        <f>SUM(T13:W13)</f>
        <v>126661</v>
      </c>
      <c r="Y13" s="381">
        <f>IF(ISERROR(R13/X13-1),"         /0",IF(R13/X13&gt;5,"  *  ",(R13/X13-1)))</f>
        <v>0.7844008810920489</v>
      </c>
    </row>
    <row r="14" spans="1:25" ht="19.5" customHeight="1">
      <c r="A14" s="375" t="s">
        <v>191</v>
      </c>
      <c r="B14" s="376">
        <v>15759</v>
      </c>
      <c r="C14" s="377">
        <v>14903</v>
      </c>
      <c r="D14" s="378">
        <v>0</v>
      </c>
      <c r="E14" s="377">
        <v>0</v>
      </c>
      <c r="F14" s="378">
        <f t="shared" si="0"/>
        <v>30662</v>
      </c>
      <c r="G14" s="379">
        <f t="shared" si="1"/>
        <v>0.027209592486169804</v>
      </c>
      <c r="H14" s="376">
        <v>15280</v>
      </c>
      <c r="I14" s="377">
        <v>12743</v>
      </c>
      <c r="J14" s="378"/>
      <c r="K14" s="377"/>
      <c r="L14" s="378">
        <f t="shared" si="2"/>
        <v>28023</v>
      </c>
      <c r="M14" s="380">
        <f t="shared" si="3"/>
        <v>0.09417264389965396</v>
      </c>
      <c r="N14" s="376">
        <v>85859</v>
      </c>
      <c r="O14" s="377">
        <v>80584</v>
      </c>
      <c r="P14" s="378"/>
      <c r="Q14" s="377"/>
      <c r="R14" s="378">
        <f t="shared" si="4"/>
        <v>166443</v>
      </c>
      <c r="S14" s="379">
        <f t="shared" si="5"/>
        <v>0.02881870876019973</v>
      </c>
      <c r="T14" s="376">
        <v>85458</v>
      </c>
      <c r="U14" s="377">
        <v>79385</v>
      </c>
      <c r="V14" s="378"/>
      <c r="W14" s="377"/>
      <c r="X14" s="378">
        <f t="shared" si="6"/>
        <v>164843</v>
      </c>
      <c r="Y14" s="381">
        <f t="shared" si="7"/>
        <v>0.009706205298374737</v>
      </c>
    </row>
    <row r="15" spans="1:25" ht="19.5" customHeight="1">
      <c r="A15" s="375" t="s">
        <v>195</v>
      </c>
      <c r="B15" s="376">
        <v>9688</v>
      </c>
      <c r="C15" s="377">
        <v>10239</v>
      </c>
      <c r="D15" s="378">
        <v>0</v>
      </c>
      <c r="E15" s="377">
        <v>0</v>
      </c>
      <c r="F15" s="378">
        <f>SUM(B15:E15)</f>
        <v>19927</v>
      </c>
      <c r="G15" s="379">
        <f>F15/$F$9</f>
        <v>0.01768330668162239</v>
      </c>
      <c r="H15" s="376">
        <v>9126</v>
      </c>
      <c r="I15" s="377">
        <v>9768</v>
      </c>
      <c r="J15" s="378"/>
      <c r="K15" s="377"/>
      <c r="L15" s="378">
        <f>SUM(H15:K15)</f>
        <v>18894</v>
      </c>
      <c r="M15" s="380">
        <f>IF(ISERROR(F15/L15-1),"         /0",(F15/L15-1))</f>
        <v>0.054673441304117665</v>
      </c>
      <c r="N15" s="376">
        <v>48844</v>
      </c>
      <c r="O15" s="377">
        <v>50740</v>
      </c>
      <c r="P15" s="378"/>
      <c r="Q15" s="377"/>
      <c r="R15" s="378">
        <f>SUM(N15:Q15)</f>
        <v>99584</v>
      </c>
      <c r="S15" s="379">
        <f>R15/$R$9</f>
        <v>0.017242433104280325</v>
      </c>
      <c r="T15" s="376">
        <v>47211</v>
      </c>
      <c r="U15" s="377">
        <v>47615</v>
      </c>
      <c r="V15" s="378"/>
      <c r="W15" s="377"/>
      <c r="X15" s="378">
        <f>SUM(T15:W15)</f>
        <v>94826</v>
      </c>
      <c r="Y15" s="381">
        <f>IF(ISERROR(R15/X15-1),"         /0",IF(R15/X15&gt;5,"  *  ",(R15/X15-1)))</f>
        <v>0.05017611203678318</v>
      </c>
    </row>
    <row r="16" spans="1:25" ht="19.5" customHeight="1">
      <c r="A16" s="375" t="s">
        <v>202</v>
      </c>
      <c r="B16" s="376">
        <v>7292</v>
      </c>
      <c r="C16" s="377">
        <v>5319</v>
      </c>
      <c r="D16" s="378">
        <v>0</v>
      </c>
      <c r="E16" s="377">
        <v>0</v>
      </c>
      <c r="F16" s="378">
        <f>SUM(B16:E16)</f>
        <v>12611</v>
      </c>
      <c r="G16" s="379">
        <f>F16/$F$9</f>
        <v>0.011191056383898225</v>
      </c>
      <c r="H16" s="376">
        <v>4974</v>
      </c>
      <c r="I16" s="377">
        <v>3574</v>
      </c>
      <c r="J16" s="378"/>
      <c r="K16" s="377"/>
      <c r="L16" s="378">
        <f>SUM(H16:K16)</f>
        <v>8548</v>
      </c>
      <c r="M16" s="380">
        <f>IF(ISERROR(F16/L16-1),"         /0",(F16/L16-1))</f>
        <v>0.4753158633598502</v>
      </c>
      <c r="N16" s="376">
        <v>33287</v>
      </c>
      <c r="O16" s="377">
        <v>27798</v>
      </c>
      <c r="P16" s="378"/>
      <c r="Q16" s="377"/>
      <c r="R16" s="378">
        <f>SUM(N16:Q16)</f>
        <v>61085</v>
      </c>
      <c r="S16" s="379">
        <f>R16/$R$9</f>
        <v>0.010576538662585995</v>
      </c>
      <c r="T16" s="376">
        <v>23846</v>
      </c>
      <c r="U16" s="377">
        <v>19631</v>
      </c>
      <c r="V16" s="378"/>
      <c r="W16" s="377"/>
      <c r="X16" s="378">
        <f>SUM(T16:W16)</f>
        <v>43477</v>
      </c>
      <c r="Y16" s="381">
        <f>IF(ISERROR(R16/X16-1),"         /0",IF(R16/X16&gt;5,"  *  ",(R16/X16-1)))</f>
        <v>0.4049957448766015</v>
      </c>
    </row>
    <row r="17" spans="1:25" ht="19.5" customHeight="1">
      <c r="A17" s="375" t="s">
        <v>203</v>
      </c>
      <c r="B17" s="376">
        <v>6227</v>
      </c>
      <c r="C17" s="377">
        <v>5637</v>
      </c>
      <c r="D17" s="378">
        <v>0</v>
      </c>
      <c r="E17" s="377">
        <v>0</v>
      </c>
      <c r="F17" s="378">
        <f>SUM(B17:E17)</f>
        <v>11864</v>
      </c>
      <c r="G17" s="379">
        <f>F17/$F$9</f>
        <v>0.010528165326981885</v>
      </c>
      <c r="H17" s="376">
        <v>7165</v>
      </c>
      <c r="I17" s="377">
        <v>6580</v>
      </c>
      <c r="J17" s="378"/>
      <c r="K17" s="377"/>
      <c r="L17" s="378">
        <f>SUM(H17:K17)</f>
        <v>13745</v>
      </c>
      <c r="M17" s="380">
        <f>IF(ISERROR(F17/L17-1),"         /0",(F17/L17-1))</f>
        <v>-0.13684976355038192</v>
      </c>
      <c r="N17" s="376">
        <v>34301</v>
      </c>
      <c r="O17" s="377">
        <v>31284</v>
      </c>
      <c r="P17" s="378"/>
      <c r="Q17" s="377"/>
      <c r="R17" s="378">
        <f>SUM(N17:Q17)</f>
        <v>65585</v>
      </c>
      <c r="S17" s="379">
        <f>R17/$R$9</f>
        <v>0.011355689419427068</v>
      </c>
      <c r="T17" s="376">
        <v>38266</v>
      </c>
      <c r="U17" s="377">
        <v>33071</v>
      </c>
      <c r="V17" s="378"/>
      <c r="W17" s="377"/>
      <c r="X17" s="378">
        <f>SUM(T17:W17)</f>
        <v>71337</v>
      </c>
      <c r="Y17" s="381">
        <f>IF(ISERROR(R17/X17-1),"         /0",IF(R17/X17&gt;5,"  *  ",(R17/X17-1)))</f>
        <v>-0.08063136941559079</v>
      </c>
    </row>
    <row r="18" spans="1:25" ht="19.5" customHeight="1">
      <c r="A18" s="375" t="s">
        <v>165</v>
      </c>
      <c r="B18" s="376">
        <v>4084</v>
      </c>
      <c r="C18" s="377">
        <v>3095</v>
      </c>
      <c r="D18" s="378">
        <v>0</v>
      </c>
      <c r="E18" s="377">
        <v>112</v>
      </c>
      <c r="F18" s="378">
        <f>SUM(B18:E18)</f>
        <v>7291</v>
      </c>
      <c r="G18" s="379">
        <f>F18/$F$9</f>
        <v>0.006470065188724285</v>
      </c>
      <c r="H18" s="376">
        <v>4418</v>
      </c>
      <c r="I18" s="377">
        <v>3930</v>
      </c>
      <c r="J18" s="378"/>
      <c r="K18" s="377"/>
      <c r="L18" s="378">
        <f>SUM(H18:K18)</f>
        <v>8348</v>
      </c>
      <c r="M18" s="380">
        <f>IF(ISERROR(F18/L18-1),"         /0",(F18/L18-1))</f>
        <v>-0.1266171538092956</v>
      </c>
      <c r="N18" s="376">
        <v>21732</v>
      </c>
      <c r="O18" s="377">
        <v>17926</v>
      </c>
      <c r="P18" s="378"/>
      <c r="Q18" s="377">
        <v>112</v>
      </c>
      <c r="R18" s="378">
        <f>SUM(N18:Q18)</f>
        <v>39770</v>
      </c>
      <c r="S18" s="379">
        <f>R18/$R$9</f>
        <v>0.006885961244348776</v>
      </c>
      <c r="T18" s="376">
        <v>21108</v>
      </c>
      <c r="U18" s="377">
        <v>17827</v>
      </c>
      <c r="V18" s="378"/>
      <c r="W18" s="377"/>
      <c r="X18" s="378">
        <f>SUM(T18:W18)</f>
        <v>38935</v>
      </c>
      <c r="Y18" s="381">
        <f>IF(ISERROR(R18/X18-1),"         /0",IF(R18/X18&gt;5,"  *  ",(R18/X18-1)))</f>
        <v>0.021445999743161748</v>
      </c>
    </row>
    <row r="19" spans="1:25" ht="19.5" customHeight="1">
      <c r="A19" s="375" t="s">
        <v>190</v>
      </c>
      <c r="B19" s="376">
        <v>2528</v>
      </c>
      <c r="C19" s="377">
        <v>2015</v>
      </c>
      <c r="D19" s="378">
        <v>0</v>
      </c>
      <c r="E19" s="377">
        <v>0</v>
      </c>
      <c r="F19" s="378">
        <f>SUM(B19:E19)</f>
        <v>4543</v>
      </c>
      <c r="G19" s="379">
        <f>F19/$F$9</f>
        <v>0.004031478007457746</v>
      </c>
      <c r="H19" s="376">
        <v>4574</v>
      </c>
      <c r="I19" s="377">
        <v>3573</v>
      </c>
      <c r="J19" s="378"/>
      <c r="K19" s="377"/>
      <c r="L19" s="378">
        <f>SUM(H19:K19)</f>
        <v>8147</v>
      </c>
      <c r="M19" s="380">
        <f>IF(ISERROR(F19/L19-1),"         /0",(F19/L19-1))</f>
        <v>-0.44237142506444094</v>
      </c>
      <c r="N19" s="376">
        <v>12165</v>
      </c>
      <c r="O19" s="377">
        <v>9647</v>
      </c>
      <c r="P19" s="378"/>
      <c r="Q19" s="377"/>
      <c r="R19" s="378">
        <f>SUM(N19:Q19)</f>
        <v>21812</v>
      </c>
      <c r="S19" s="379">
        <f>R19/$R$9</f>
        <v>0.003776630290714999</v>
      </c>
      <c r="T19" s="376">
        <v>17261</v>
      </c>
      <c r="U19" s="377">
        <v>15381</v>
      </c>
      <c r="V19" s="378"/>
      <c r="W19" s="377"/>
      <c r="X19" s="378">
        <f>SUM(T19:W19)</f>
        <v>32642</v>
      </c>
      <c r="Y19" s="381">
        <f>IF(ISERROR(R19/X19-1),"         /0",IF(R19/X19&gt;5,"  *  ",(R19/X19-1)))</f>
        <v>-0.3317811408614668</v>
      </c>
    </row>
    <row r="20" spans="1:25" ht="19.5" customHeight="1">
      <c r="A20" s="375" t="s">
        <v>196</v>
      </c>
      <c r="B20" s="376">
        <v>2238</v>
      </c>
      <c r="C20" s="377">
        <v>1476</v>
      </c>
      <c r="D20" s="378">
        <v>0</v>
      </c>
      <c r="E20" s="377">
        <v>0</v>
      </c>
      <c r="F20" s="378">
        <f t="shared" si="0"/>
        <v>3714</v>
      </c>
      <c r="G20" s="379">
        <f t="shared" si="1"/>
        <v>0.0032958197930218073</v>
      </c>
      <c r="H20" s="376">
        <v>2549</v>
      </c>
      <c r="I20" s="377">
        <v>1817</v>
      </c>
      <c r="J20" s="378"/>
      <c r="K20" s="377"/>
      <c r="L20" s="378">
        <f t="shared" si="2"/>
        <v>4366</v>
      </c>
      <c r="M20" s="380">
        <f t="shared" si="3"/>
        <v>-0.14933577645442053</v>
      </c>
      <c r="N20" s="376">
        <v>10811</v>
      </c>
      <c r="O20" s="377">
        <v>6864</v>
      </c>
      <c r="P20" s="378"/>
      <c r="Q20" s="377"/>
      <c r="R20" s="378">
        <f t="shared" si="4"/>
        <v>17675</v>
      </c>
      <c r="S20" s="379">
        <f t="shared" si="5"/>
        <v>0.0030603310282591055</v>
      </c>
      <c r="T20" s="376">
        <v>12522</v>
      </c>
      <c r="U20" s="377">
        <v>8401</v>
      </c>
      <c r="V20" s="378"/>
      <c r="W20" s="377"/>
      <c r="X20" s="378">
        <f t="shared" si="6"/>
        <v>20923</v>
      </c>
      <c r="Y20" s="381">
        <f t="shared" si="7"/>
        <v>-0.15523586483773832</v>
      </c>
    </row>
    <row r="21" spans="1:25" ht="19.5" customHeight="1">
      <c r="A21" s="375" t="s">
        <v>166</v>
      </c>
      <c r="B21" s="376">
        <v>2114</v>
      </c>
      <c r="C21" s="377">
        <v>1330</v>
      </c>
      <c r="D21" s="378">
        <v>0</v>
      </c>
      <c r="E21" s="377">
        <v>0</v>
      </c>
      <c r="F21" s="378">
        <f>SUM(B21:E21)</f>
        <v>3444</v>
      </c>
      <c r="G21" s="379">
        <f>F21/$F$9</f>
        <v>0.0030562206158231296</v>
      </c>
      <c r="H21" s="376">
        <v>1576</v>
      </c>
      <c r="I21" s="377">
        <v>1501</v>
      </c>
      <c r="J21" s="378"/>
      <c r="K21" s="377"/>
      <c r="L21" s="378">
        <f>SUM(H21:K21)</f>
        <v>3077</v>
      </c>
      <c r="M21" s="380">
        <f>IF(ISERROR(F21/L21-1),"         /0",(F21/L21-1))</f>
        <v>0.11927201819954503</v>
      </c>
      <c r="N21" s="376">
        <v>11351</v>
      </c>
      <c r="O21" s="377">
        <v>9427</v>
      </c>
      <c r="P21" s="378"/>
      <c r="Q21" s="377"/>
      <c r="R21" s="378">
        <f>SUM(N21:Q21)</f>
        <v>20778</v>
      </c>
      <c r="S21" s="379">
        <f>R21/$R$9</f>
        <v>0.0035975987612541834</v>
      </c>
      <c r="T21" s="376">
        <v>8547</v>
      </c>
      <c r="U21" s="377">
        <v>7284</v>
      </c>
      <c r="V21" s="378"/>
      <c r="W21" s="377"/>
      <c r="X21" s="378">
        <f>SUM(T21:W21)</f>
        <v>15831</v>
      </c>
      <c r="Y21" s="381">
        <f>IF(ISERROR(R21/X21-1),"         /0",IF(R21/X21&gt;5,"  *  ",(R21/X21-1)))</f>
        <v>0.31248815614932735</v>
      </c>
    </row>
    <row r="22" spans="1:25" ht="19.5" customHeight="1">
      <c r="A22" s="375" t="s">
        <v>208</v>
      </c>
      <c r="B22" s="376">
        <v>430</v>
      </c>
      <c r="C22" s="377">
        <v>743</v>
      </c>
      <c r="D22" s="378">
        <v>0</v>
      </c>
      <c r="E22" s="377">
        <v>0</v>
      </c>
      <c r="F22" s="378">
        <f t="shared" si="0"/>
        <v>1173</v>
      </c>
      <c r="G22" s="379">
        <f t="shared" si="1"/>
        <v>0.001040925314274254</v>
      </c>
      <c r="H22" s="376">
        <v>1785</v>
      </c>
      <c r="I22" s="377">
        <v>2444</v>
      </c>
      <c r="J22" s="378"/>
      <c r="K22" s="377"/>
      <c r="L22" s="378">
        <f t="shared" si="2"/>
        <v>4229</v>
      </c>
      <c r="M22" s="380">
        <f t="shared" si="3"/>
        <v>-0.722629463230078</v>
      </c>
      <c r="N22" s="376">
        <v>9284</v>
      </c>
      <c r="O22" s="377">
        <v>8815</v>
      </c>
      <c r="P22" s="378"/>
      <c r="Q22" s="377"/>
      <c r="R22" s="378">
        <f t="shared" si="4"/>
        <v>18099</v>
      </c>
      <c r="S22" s="379">
        <f t="shared" si="5"/>
        <v>0.0031337443440147975</v>
      </c>
      <c r="T22" s="376">
        <v>12216</v>
      </c>
      <c r="U22" s="377">
        <v>12564</v>
      </c>
      <c r="V22" s="378"/>
      <c r="W22" s="377"/>
      <c r="X22" s="378">
        <f t="shared" si="6"/>
        <v>24780</v>
      </c>
      <c r="Y22" s="381">
        <f t="shared" si="7"/>
        <v>-0.26961259079903144</v>
      </c>
    </row>
    <row r="23" spans="1:25" ht="19.5" customHeight="1">
      <c r="A23" s="375" t="s">
        <v>194</v>
      </c>
      <c r="B23" s="376">
        <v>340</v>
      </c>
      <c r="C23" s="377">
        <v>183</v>
      </c>
      <c r="D23" s="378">
        <v>0</v>
      </c>
      <c r="E23" s="377">
        <v>0</v>
      </c>
      <c r="F23" s="378">
        <f t="shared" si="0"/>
        <v>523</v>
      </c>
      <c r="G23" s="379">
        <f t="shared" si="1"/>
        <v>0.0004641124802774381</v>
      </c>
      <c r="H23" s="376">
        <v>642</v>
      </c>
      <c r="I23" s="377">
        <v>308</v>
      </c>
      <c r="J23" s="378"/>
      <c r="K23" s="377"/>
      <c r="L23" s="378">
        <f t="shared" si="2"/>
        <v>950</v>
      </c>
      <c r="M23" s="380">
        <f t="shared" si="3"/>
        <v>-0.44947368421052636</v>
      </c>
      <c r="N23" s="376">
        <v>1397</v>
      </c>
      <c r="O23" s="377">
        <v>810</v>
      </c>
      <c r="P23" s="378"/>
      <c r="Q23" s="377"/>
      <c r="R23" s="378">
        <f t="shared" si="4"/>
        <v>2207</v>
      </c>
      <c r="S23" s="379">
        <f t="shared" si="5"/>
        <v>0.00038213016007738874</v>
      </c>
      <c r="T23" s="376">
        <v>1986</v>
      </c>
      <c r="U23" s="377">
        <v>1475</v>
      </c>
      <c r="V23" s="378"/>
      <c r="W23" s="377"/>
      <c r="X23" s="378">
        <f t="shared" si="6"/>
        <v>3461</v>
      </c>
      <c r="Y23" s="381">
        <f t="shared" si="7"/>
        <v>-0.3623230280265819</v>
      </c>
    </row>
    <row r="24" spans="1:25" ht="19.5" customHeight="1" thickBot="1">
      <c r="A24" s="382" t="s">
        <v>176</v>
      </c>
      <c r="B24" s="383">
        <v>137</v>
      </c>
      <c r="C24" s="384">
        <v>53</v>
      </c>
      <c r="D24" s="385">
        <v>11</v>
      </c>
      <c r="E24" s="384">
        <v>14</v>
      </c>
      <c r="F24" s="385">
        <f t="shared" si="0"/>
        <v>215</v>
      </c>
      <c r="G24" s="386">
        <f t="shared" si="1"/>
        <v>0.00019079193739894682</v>
      </c>
      <c r="H24" s="383">
        <v>81</v>
      </c>
      <c r="I24" s="384">
        <v>86</v>
      </c>
      <c r="J24" s="385">
        <v>41</v>
      </c>
      <c r="K24" s="384">
        <v>107</v>
      </c>
      <c r="L24" s="385">
        <f t="shared" si="2"/>
        <v>315</v>
      </c>
      <c r="M24" s="387">
        <f t="shared" si="3"/>
        <v>-0.31746031746031744</v>
      </c>
      <c r="N24" s="383">
        <v>6523</v>
      </c>
      <c r="O24" s="384">
        <v>6207</v>
      </c>
      <c r="P24" s="385">
        <v>1949</v>
      </c>
      <c r="Q24" s="384">
        <v>1624</v>
      </c>
      <c r="R24" s="385">
        <f t="shared" si="4"/>
        <v>16303</v>
      </c>
      <c r="S24" s="386">
        <f t="shared" si="5"/>
        <v>0.0028227766197288936</v>
      </c>
      <c r="T24" s="383">
        <v>516</v>
      </c>
      <c r="U24" s="384">
        <v>644</v>
      </c>
      <c r="V24" s="385">
        <v>269</v>
      </c>
      <c r="W24" s="384">
        <v>702</v>
      </c>
      <c r="X24" s="385">
        <f t="shared" si="6"/>
        <v>2131</v>
      </c>
      <c r="Y24" s="388" t="str">
        <f t="shared" si="7"/>
        <v>  *  </v>
      </c>
    </row>
    <row r="25" spans="1:25" s="69" customFormat="1" ht="19.5" customHeight="1">
      <c r="A25" s="78" t="s">
        <v>52</v>
      </c>
      <c r="B25" s="75">
        <f>SUM(B26:B39)</f>
        <v>142064</v>
      </c>
      <c r="C25" s="74">
        <f>SUM(C26:C39)</f>
        <v>140911</v>
      </c>
      <c r="D25" s="73">
        <f>SUM(D26:D39)</f>
        <v>1202</v>
      </c>
      <c r="E25" s="74">
        <f>SUM(E26:E39)</f>
        <v>2106</v>
      </c>
      <c r="F25" s="73">
        <f t="shared" si="0"/>
        <v>286283</v>
      </c>
      <c r="G25" s="76">
        <f t="shared" si="1"/>
        <v>0.25404878239247763</v>
      </c>
      <c r="H25" s="75">
        <f>SUM(H26:H39)</f>
        <v>138109</v>
      </c>
      <c r="I25" s="74">
        <f>SUM(I26:I39)</f>
        <v>137009</v>
      </c>
      <c r="J25" s="73">
        <f>SUM(J26:J39)</f>
        <v>2486</v>
      </c>
      <c r="K25" s="74">
        <f>SUM(K26:K39)</f>
        <v>2816</v>
      </c>
      <c r="L25" s="73">
        <f t="shared" si="2"/>
        <v>280420</v>
      </c>
      <c r="M25" s="77">
        <f t="shared" si="3"/>
        <v>0.020907923828543007</v>
      </c>
      <c r="N25" s="75">
        <f>SUM(N26:N39)</f>
        <v>748188</v>
      </c>
      <c r="O25" s="74">
        <f>SUM(O26:O39)</f>
        <v>738510</v>
      </c>
      <c r="P25" s="73">
        <f>SUM(P26:P39)</f>
        <v>8069</v>
      </c>
      <c r="Q25" s="74">
        <f>SUM(Q26:Q39)</f>
        <v>9433</v>
      </c>
      <c r="R25" s="73">
        <f t="shared" si="4"/>
        <v>1504200</v>
      </c>
      <c r="S25" s="76">
        <f t="shared" si="5"/>
        <v>0.2604441263200762</v>
      </c>
      <c r="T25" s="75">
        <f>SUM(T26:T39)</f>
        <v>715216</v>
      </c>
      <c r="U25" s="74">
        <f>SUM(U26:U39)</f>
        <v>708175</v>
      </c>
      <c r="V25" s="73">
        <f>SUM(V26:V39)</f>
        <v>17111</v>
      </c>
      <c r="W25" s="74">
        <f>SUM(W26:W39)</f>
        <v>18029</v>
      </c>
      <c r="X25" s="73">
        <f t="shared" si="6"/>
        <v>1458531</v>
      </c>
      <c r="Y25" s="70">
        <f t="shared" si="7"/>
        <v>0.03131164164491529</v>
      </c>
    </row>
    <row r="26" spans="1:25" ht="19.5" customHeight="1">
      <c r="A26" s="368" t="s">
        <v>164</v>
      </c>
      <c r="B26" s="369">
        <v>28529</v>
      </c>
      <c r="C26" s="370">
        <v>30545</v>
      </c>
      <c r="D26" s="371">
        <v>561</v>
      </c>
      <c r="E26" s="370">
        <v>1058</v>
      </c>
      <c r="F26" s="371">
        <f t="shared" si="0"/>
        <v>60693</v>
      </c>
      <c r="G26" s="372">
        <f t="shared" si="1"/>
        <v>0.0538592328211827</v>
      </c>
      <c r="H26" s="369">
        <v>26624</v>
      </c>
      <c r="I26" s="370">
        <v>29263</v>
      </c>
      <c r="J26" s="371">
        <v>1</v>
      </c>
      <c r="K26" s="370">
        <v>143</v>
      </c>
      <c r="L26" s="371">
        <f t="shared" si="2"/>
        <v>56031</v>
      </c>
      <c r="M26" s="373">
        <f t="shared" si="3"/>
        <v>0.08320394067569747</v>
      </c>
      <c r="N26" s="369">
        <v>173618</v>
      </c>
      <c r="O26" s="370">
        <v>175337</v>
      </c>
      <c r="P26" s="371">
        <v>4291</v>
      </c>
      <c r="Q26" s="370">
        <v>5205</v>
      </c>
      <c r="R26" s="371">
        <f t="shared" si="4"/>
        <v>358451</v>
      </c>
      <c r="S26" s="372">
        <f t="shared" si="5"/>
        <v>0.06206385954231992</v>
      </c>
      <c r="T26" s="369">
        <v>156528</v>
      </c>
      <c r="U26" s="370">
        <v>164633</v>
      </c>
      <c r="V26" s="371">
        <v>3586</v>
      </c>
      <c r="W26" s="370">
        <v>4824</v>
      </c>
      <c r="X26" s="371">
        <f t="shared" si="6"/>
        <v>329571</v>
      </c>
      <c r="Y26" s="374">
        <f t="shared" si="7"/>
        <v>0.08762906930524839</v>
      </c>
    </row>
    <row r="27" spans="1:25" ht="19.5" customHeight="1">
      <c r="A27" s="375" t="s">
        <v>185</v>
      </c>
      <c r="B27" s="376">
        <v>28535</v>
      </c>
      <c r="C27" s="377">
        <v>28807</v>
      </c>
      <c r="D27" s="378">
        <v>0</v>
      </c>
      <c r="E27" s="377">
        <v>0</v>
      </c>
      <c r="F27" s="378">
        <f t="shared" si="0"/>
        <v>57342</v>
      </c>
      <c r="G27" s="379">
        <f t="shared" si="1"/>
        <v>0.05088554081083911</v>
      </c>
      <c r="H27" s="376">
        <v>26824</v>
      </c>
      <c r="I27" s="377">
        <v>25169</v>
      </c>
      <c r="J27" s="378"/>
      <c r="K27" s="377"/>
      <c r="L27" s="378">
        <f t="shared" si="2"/>
        <v>51993</v>
      </c>
      <c r="M27" s="380">
        <f t="shared" si="3"/>
        <v>0.10287923374300378</v>
      </c>
      <c r="N27" s="376">
        <v>148305</v>
      </c>
      <c r="O27" s="377">
        <v>152573</v>
      </c>
      <c r="P27" s="378"/>
      <c r="Q27" s="377"/>
      <c r="R27" s="378">
        <f t="shared" si="4"/>
        <v>300878</v>
      </c>
      <c r="S27" s="379">
        <f t="shared" si="5"/>
        <v>0.05209540475929522</v>
      </c>
      <c r="T27" s="376">
        <v>125137</v>
      </c>
      <c r="U27" s="377">
        <v>128749</v>
      </c>
      <c r="V27" s="378">
        <v>109</v>
      </c>
      <c r="W27" s="377">
        <v>0</v>
      </c>
      <c r="X27" s="378">
        <f t="shared" si="6"/>
        <v>253995</v>
      </c>
      <c r="Y27" s="381">
        <f t="shared" si="7"/>
        <v>0.18458237366877306</v>
      </c>
    </row>
    <row r="28" spans="1:25" ht="19.5" customHeight="1">
      <c r="A28" s="375" t="s">
        <v>188</v>
      </c>
      <c r="B28" s="376">
        <v>22049</v>
      </c>
      <c r="C28" s="377">
        <v>20382</v>
      </c>
      <c r="D28" s="378">
        <v>0</v>
      </c>
      <c r="E28" s="377">
        <v>0</v>
      </c>
      <c r="F28" s="378">
        <f t="shared" si="0"/>
        <v>42431</v>
      </c>
      <c r="G28" s="379">
        <f t="shared" si="1"/>
        <v>0.03765345439895215</v>
      </c>
      <c r="H28" s="376">
        <v>20451</v>
      </c>
      <c r="I28" s="377">
        <v>19150</v>
      </c>
      <c r="J28" s="378">
        <v>0</v>
      </c>
      <c r="K28" s="377">
        <v>0</v>
      </c>
      <c r="L28" s="378">
        <f t="shared" si="2"/>
        <v>39601</v>
      </c>
      <c r="M28" s="380">
        <f t="shared" si="3"/>
        <v>0.07146284184742813</v>
      </c>
      <c r="N28" s="376">
        <v>85360</v>
      </c>
      <c r="O28" s="377">
        <v>79400</v>
      </c>
      <c r="P28" s="378">
        <v>0</v>
      </c>
      <c r="Q28" s="377">
        <v>0</v>
      </c>
      <c r="R28" s="378">
        <f t="shared" si="4"/>
        <v>164760</v>
      </c>
      <c r="S28" s="379">
        <f t="shared" si="5"/>
        <v>0.02852730637714117</v>
      </c>
      <c r="T28" s="376">
        <v>107944</v>
      </c>
      <c r="U28" s="377">
        <v>101163</v>
      </c>
      <c r="V28" s="378">
        <v>251</v>
      </c>
      <c r="W28" s="377">
        <v>0</v>
      </c>
      <c r="X28" s="378">
        <f t="shared" si="6"/>
        <v>209358</v>
      </c>
      <c r="Y28" s="381">
        <f t="shared" si="7"/>
        <v>-0.2130226693032986</v>
      </c>
    </row>
    <row r="29" spans="1:25" ht="19.5" customHeight="1">
      <c r="A29" s="375" t="s">
        <v>189</v>
      </c>
      <c r="B29" s="376">
        <v>16525</v>
      </c>
      <c r="C29" s="377">
        <v>14561</v>
      </c>
      <c r="D29" s="378">
        <v>0</v>
      </c>
      <c r="E29" s="377">
        <v>0</v>
      </c>
      <c r="F29" s="378">
        <f>SUM(B29:E29)</f>
        <v>31086</v>
      </c>
      <c r="G29" s="379">
        <f>F29/$F$9</f>
        <v>0.027585851934807726</v>
      </c>
      <c r="H29" s="376">
        <v>14543</v>
      </c>
      <c r="I29" s="377">
        <v>14012</v>
      </c>
      <c r="J29" s="378"/>
      <c r="K29" s="377"/>
      <c r="L29" s="378">
        <f>SUM(H29:K29)</f>
        <v>28555</v>
      </c>
      <c r="M29" s="380">
        <f>IF(ISERROR(F29/L29-1),"         /0",(F29/L29-1))</f>
        <v>0.08863596568026622</v>
      </c>
      <c r="N29" s="376">
        <v>88685</v>
      </c>
      <c r="O29" s="377">
        <v>80812</v>
      </c>
      <c r="P29" s="378"/>
      <c r="Q29" s="377"/>
      <c r="R29" s="378">
        <f>SUM(N29:Q29)</f>
        <v>169497</v>
      </c>
      <c r="S29" s="379">
        <f>R29/$R$9</f>
        <v>0.029347492407175876</v>
      </c>
      <c r="T29" s="376">
        <v>74641</v>
      </c>
      <c r="U29" s="377">
        <v>68998</v>
      </c>
      <c r="V29" s="378"/>
      <c r="W29" s="377"/>
      <c r="X29" s="378">
        <f>SUM(T29:W29)</f>
        <v>143639</v>
      </c>
      <c r="Y29" s="381">
        <f>IF(ISERROR(R29/X29-1),"         /0",IF(R29/X29&gt;5,"  *  ",(R29/X29-1)))</f>
        <v>0.1800207464546537</v>
      </c>
    </row>
    <row r="30" spans="1:25" ht="19.5" customHeight="1">
      <c r="A30" s="375" t="s">
        <v>192</v>
      </c>
      <c r="B30" s="376">
        <v>13861</v>
      </c>
      <c r="C30" s="377">
        <v>13759</v>
      </c>
      <c r="D30" s="378">
        <v>0</v>
      </c>
      <c r="E30" s="377">
        <v>0</v>
      </c>
      <c r="F30" s="378">
        <f t="shared" si="0"/>
        <v>27620</v>
      </c>
      <c r="G30" s="379">
        <f t="shared" si="1"/>
        <v>0.024510108423064704</v>
      </c>
      <c r="H30" s="376">
        <v>14292</v>
      </c>
      <c r="I30" s="377">
        <v>13713</v>
      </c>
      <c r="J30" s="378">
        <v>83</v>
      </c>
      <c r="K30" s="377">
        <v>86</v>
      </c>
      <c r="L30" s="378">
        <f t="shared" si="2"/>
        <v>28174</v>
      </c>
      <c r="M30" s="380">
        <f t="shared" si="3"/>
        <v>-0.019663519557038378</v>
      </c>
      <c r="N30" s="376">
        <v>69834</v>
      </c>
      <c r="O30" s="377">
        <v>67048</v>
      </c>
      <c r="P30" s="378">
        <v>586</v>
      </c>
      <c r="Q30" s="377">
        <v>113</v>
      </c>
      <c r="R30" s="378">
        <f t="shared" si="4"/>
        <v>137581</v>
      </c>
      <c r="S30" s="379">
        <f t="shared" si="5"/>
        <v>0.02382140895043372</v>
      </c>
      <c r="T30" s="376">
        <v>68953</v>
      </c>
      <c r="U30" s="377">
        <v>65705</v>
      </c>
      <c r="V30" s="378">
        <v>83</v>
      </c>
      <c r="W30" s="377">
        <v>86</v>
      </c>
      <c r="X30" s="378">
        <f t="shared" si="6"/>
        <v>134827</v>
      </c>
      <c r="Y30" s="381">
        <f t="shared" si="7"/>
        <v>0.020426175765981602</v>
      </c>
    </row>
    <row r="31" spans="1:25" ht="19.5" customHeight="1">
      <c r="A31" s="375" t="s">
        <v>198</v>
      </c>
      <c r="B31" s="376">
        <v>8032</v>
      </c>
      <c r="C31" s="377">
        <v>8146</v>
      </c>
      <c r="D31" s="378">
        <v>0</v>
      </c>
      <c r="E31" s="377">
        <v>0</v>
      </c>
      <c r="F31" s="378">
        <f aca="true" t="shared" si="8" ref="F31:F37">SUM(B31:E31)</f>
        <v>16178</v>
      </c>
      <c r="G31" s="379">
        <f aca="true" t="shared" si="9" ref="G31:G37">F31/$F$9</f>
        <v>0.014356427736000753</v>
      </c>
      <c r="H31" s="376">
        <v>4513</v>
      </c>
      <c r="I31" s="377">
        <v>5630</v>
      </c>
      <c r="J31" s="378">
        <v>2145</v>
      </c>
      <c r="K31" s="377">
        <v>2086</v>
      </c>
      <c r="L31" s="378">
        <f aca="true" t="shared" si="10" ref="L31:L37">SUM(H31:K31)</f>
        <v>14374</v>
      </c>
      <c r="M31" s="380">
        <f aca="true" t="shared" si="11" ref="M31:M37">IF(ISERROR(F31/L31-1),"         /0",(F31/L31-1))</f>
        <v>0.125504382913594</v>
      </c>
      <c r="N31" s="376">
        <v>41082</v>
      </c>
      <c r="O31" s="377">
        <v>43905</v>
      </c>
      <c r="P31" s="378"/>
      <c r="Q31" s="377"/>
      <c r="R31" s="378">
        <f aca="true" t="shared" si="12" ref="R31:R37">SUM(N31:Q31)</f>
        <v>84987</v>
      </c>
      <c r="S31" s="379">
        <f aca="true" t="shared" si="13" ref="S31:S37">R31/$R$9</f>
        <v>0.014715041193700514</v>
      </c>
      <c r="T31" s="376">
        <v>24095</v>
      </c>
      <c r="U31" s="377">
        <v>27683</v>
      </c>
      <c r="V31" s="378">
        <v>11661</v>
      </c>
      <c r="W31" s="377">
        <v>11153</v>
      </c>
      <c r="X31" s="378">
        <f aca="true" t="shared" si="14" ref="X31:X37">SUM(T31:W31)</f>
        <v>74592</v>
      </c>
      <c r="Y31" s="381">
        <f aca="true" t="shared" si="15" ref="Y31:Y37">IF(ISERROR(R31/X31-1),"         /0",IF(R31/X31&gt;5,"  *  ",(R31/X31-1)))</f>
        <v>0.13935810810810811</v>
      </c>
    </row>
    <row r="32" spans="1:25" ht="19.5" customHeight="1">
      <c r="A32" s="375" t="s">
        <v>166</v>
      </c>
      <c r="B32" s="376">
        <v>6739</v>
      </c>
      <c r="C32" s="377">
        <v>6014</v>
      </c>
      <c r="D32" s="378">
        <v>0</v>
      </c>
      <c r="E32" s="377">
        <v>0</v>
      </c>
      <c r="F32" s="378">
        <f t="shared" si="8"/>
        <v>12753</v>
      </c>
      <c r="G32" s="379">
        <f t="shared" si="9"/>
        <v>0.01131706780301753</v>
      </c>
      <c r="H32" s="376">
        <v>5706</v>
      </c>
      <c r="I32" s="377">
        <v>4442</v>
      </c>
      <c r="J32" s="378"/>
      <c r="K32" s="377"/>
      <c r="L32" s="378">
        <f t="shared" si="10"/>
        <v>10148</v>
      </c>
      <c r="M32" s="380">
        <f t="shared" si="11"/>
        <v>0.25670082774931013</v>
      </c>
      <c r="N32" s="376">
        <v>37808</v>
      </c>
      <c r="O32" s="377">
        <v>31237</v>
      </c>
      <c r="P32" s="378"/>
      <c r="Q32" s="377"/>
      <c r="R32" s="378">
        <f t="shared" si="12"/>
        <v>69045</v>
      </c>
      <c r="S32" s="379">
        <f t="shared" si="13"/>
        <v>0.011954769779131538</v>
      </c>
      <c r="T32" s="376">
        <v>23772</v>
      </c>
      <c r="U32" s="377">
        <v>18444</v>
      </c>
      <c r="V32" s="378"/>
      <c r="W32" s="377"/>
      <c r="X32" s="378">
        <f t="shared" si="14"/>
        <v>42216</v>
      </c>
      <c r="Y32" s="381">
        <f t="shared" si="15"/>
        <v>0.635517339397385</v>
      </c>
    </row>
    <row r="33" spans="1:25" ht="19.5" customHeight="1">
      <c r="A33" s="375" t="s">
        <v>204</v>
      </c>
      <c r="B33" s="376">
        <v>6162</v>
      </c>
      <c r="C33" s="377">
        <v>5845</v>
      </c>
      <c r="D33" s="378">
        <v>0</v>
      </c>
      <c r="E33" s="377">
        <v>0</v>
      </c>
      <c r="F33" s="378">
        <f t="shared" si="8"/>
        <v>12007</v>
      </c>
      <c r="G33" s="379">
        <f t="shared" si="9"/>
        <v>0.010655064150461184</v>
      </c>
      <c r="H33" s="376">
        <v>7735</v>
      </c>
      <c r="I33" s="377">
        <v>6163</v>
      </c>
      <c r="J33" s="378"/>
      <c r="K33" s="377"/>
      <c r="L33" s="378">
        <f t="shared" si="10"/>
        <v>13898</v>
      </c>
      <c r="M33" s="380">
        <f t="shared" si="11"/>
        <v>-0.13606274284069653</v>
      </c>
      <c r="N33" s="376">
        <v>29219</v>
      </c>
      <c r="O33" s="377">
        <v>27677</v>
      </c>
      <c r="P33" s="378"/>
      <c r="Q33" s="377"/>
      <c r="R33" s="378">
        <f t="shared" si="12"/>
        <v>56896</v>
      </c>
      <c r="S33" s="379">
        <f t="shared" si="13"/>
        <v>0.00985123588027327</v>
      </c>
      <c r="T33" s="376">
        <v>57286</v>
      </c>
      <c r="U33" s="377">
        <v>48019</v>
      </c>
      <c r="V33" s="378"/>
      <c r="W33" s="377"/>
      <c r="X33" s="378">
        <f t="shared" si="14"/>
        <v>105305</v>
      </c>
      <c r="Y33" s="381">
        <f t="shared" si="15"/>
        <v>-0.4597027681496605</v>
      </c>
    </row>
    <row r="34" spans="1:25" ht="19.5" customHeight="1">
      <c r="A34" s="375" t="s">
        <v>169</v>
      </c>
      <c r="B34" s="376">
        <v>3446</v>
      </c>
      <c r="C34" s="377">
        <v>3863</v>
      </c>
      <c r="D34" s="378">
        <v>0</v>
      </c>
      <c r="E34" s="377">
        <v>0</v>
      </c>
      <c r="F34" s="378">
        <f t="shared" si="8"/>
        <v>7309</v>
      </c>
      <c r="G34" s="379">
        <f t="shared" si="9"/>
        <v>0.006486038467204197</v>
      </c>
      <c r="H34" s="376">
        <v>3338</v>
      </c>
      <c r="I34" s="377">
        <v>3794</v>
      </c>
      <c r="J34" s="378"/>
      <c r="K34" s="377"/>
      <c r="L34" s="378">
        <f t="shared" si="10"/>
        <v>7132</v>
      </c>
      <c r="M34" s="380">
        <f t="shared" si="11"/>
        <v>0.02481772293886708</v>
      </c>
      <c r="N34" s="376">
        <v>16346</v>
      </c>
      <c r="O34" s="377">
        <v>17077</v>
      </c>
      <c r="P34" s="378"/>
      <c r="Q34" s="377"/>
      <c r="R34" s="378">
        <f t="shared" si="12"/>
        <v>33423</v>
      </c>
      <c r="S34" s="379">
        <f t="shared" si="13"/>
        <v>0.0057870123879776</v>
      </c>
      <c r="T34" s="376">
        <v>16085</v>
      </c>
      <c r="U34" s="377">
        <v>17736</v>
      </c>
      <c r="V34" s="378"/>
      <c r="W34" s="377"/>
      <c r="X34" s="378">
        <f t="shared" si="14"/>
        <v>33821</v>
      </c>
      <c r="Y34" s="381">
        <f t="shared" si="15"/>
        <v>-0.011767836551255129</v>
      </c>
    </row>
    <row r="35" spans="1:25" ht="19.5" customHeight="1">
      <c r="A35" s="375" t="s">
        <v>206</v>
      </c>
      <c r="B35" s="376">
        <v>3415</v>
      </c>
      <c r="C35" s="377">
        <v>3327</v>
      </c>
      <c r="D35" s="378">
        <v>0</v>
      </c>
      <c r="E35" s="377">
        <v>0</v>
      </c>
      <c r="F35" s="378">
        <f t="shared" si="8"/>
        <v>6742</v>
      </c>
      <c r="G35" s="379">
        <f t="shared" si="9"/>
        <v>0.005982880195086975</v>
      </c>
      <c r="H35" s="376">
        <v>4086</v>
      </c>
      <c r="I35" s="377">
        <v>3649</v>
      </c>
      <c r="J35" s="378"/>
      <c r="K35" s="377"/>
      <c r="L35" s="378">
        <f t="shared" si="10"/>
        <v>7735</v>
      </c>
      <c r="M35" s="380">
        <f t="shared" si="11"/>
        <v>-0.12837750484809307</v>
      </c>
      <c r="N35" s="376">
        <v>17682</v>
      </c>
      <c r="O35" s="377">
        <v>16577</v>
      </c>
      <c r="P35" s="378"/>
      <c r="Q35" s="377"/>
      <c r="R35" s="378">
        <f t="shared" si="12"/>
        <v>34259</v>
      </c>
      <c r="S35" s="379">
        <f t="shared" si="13"/>
        <v>0.005931761284137408</v>
      </c>
      <c r="T35" s="376">
        <v>23760</v>
      </c>
      <c r="U35" s="377">
        <v>21736</v>
      </c>
      <c r="V35" s="378"/>
      <c r="W35" s="377"/>
      <c r="X35" s="378">
        <f t="shared" si="14"/>
        <v>45496</v>
      </c>
      <c r="Y35" s="381">
        <f t="shared" si="15"/>
        <v>-0.24698874626340772</v>
      </c>
    </row>
    <row r="36" spans="1:25" ht="19.5" customHeight="1">
      <c r="A36" s="375" t="s">
        <v>196</v>
      </c>
      <c r="B36" s="376">
        <v>1747</v>
      </c>
      <c r="C36" s="377">
        <v>2601</v>
      </c>
      <c r="D36" s="378">
        <v>0</v>
      </c>
      <c r="E36" s="377">
        <v>0</v>
      </c>
      <c r="F36" s="378">
        <f t="shared" si="8"/>
        <v>4348</v>
      </c>
      <c r="G36" s="379">
        <f t="shared" si="9"/>
        <v>0.0038584341572587013</v>
      </c>
      <c r="H36" s="376">
        <v>1631</v>
      </c>
      <c r="I36" s="377">
        <v>2895</v>
      </c>
      <c r="J36" s="378"/>
      <c r="K36" s="377"/>
      <c r="L36" s="378">
        <f t="shared" si="10"/>
        <v>4526</v>
      </c>
      <c r="M36" s="380">
        <f t="shared" si="11"/>
        <v>-0.03932832523199292</v>
      </c>
      <c r="N36" s="376">
        <v>12450</v>
      </c>
      <c r="O36" s="377">
        <v>16964</v>
      </c>
      <c r="P36" s="378"/>
      <c r="Q36" s="377"/>
      <c r="R36" s="378">
        <f t="shared" si="12"/>
        <v>29414</v>
      </c>
      <c r="S36" s="379">
        <f t="shared" si="13"/>
        <v>0.005092875635938519</v>
      </c>
      <c r="T36" s="376">
        <v>10365</v>
      </c>
      <c r="U36" s="377">
        <v>17302</v>
      </c>
      <c r="V36" s="378"/>
      <c r="W36" s="377"/>
      <c r="X36" s="378">
        <f t="shared" si="14"/>
        <v>27667</v>
      </c>
      <c r="Y36" s="381">
        <f t="shared" si="15"/>
        <v>0.06314381754436704</v>
      </c>
    </row>
    <row r="37" spans="1:25" ht="19.5" customHeight="1">
      <c r="A37" s="375" t="s">
        <v>209</v>
      </c>
      <c r="B37" s="376">
        <v>1509</v>
      </c>
      <c r="C37" s="377">
        <v>1743</v>
      </c>
      <c r="D37" s="378">
        <v>0</v>
      </c>
      <c r="E37" s="377">
        <v>0</v>
      </c>
      <c r="F37" s="378">
        <f t="shared" si="8"/>
        <v>3252</v>
      </c>
      <c r="G37" s="379">
        <f t="shared" si="9"/>
        <v>0.00288583897870407</v>
      </c>
      <c r="H37" s="376"/>
      <c r="I37" s="377"/>
      <c r="J37" s="378"/>
      <c r="K37" s="377"/>
      <c r="L37" s="378">
        <f t="shared" si="10"/>
        <v>0</v>
      </c>
      <c r="M37" s="380" t="str">
        <f t="shared" si="11"/>
        <v>         /0</v>
      </c>
      <c r="N37" s="376">
        <v>4626</v>
      </c>
      <c r="O37" s="377">
        <v>6405</v>
      </c>
      <c r="P37" s="378"/>
      <c r="Q37" s="377"/>
      <c r="R37" s="378">
        <f t="shared" si="12"/>
        <v>11031</v>
      </c>
      <c r="S37" s="379">
        <f t="shared" si="13"/>
        <v>0.0019099582219364183</v>
      </c>
      <c r="T37" s="376"/>
      <c r="U37" s="377"/>
      <c r="V37" s="378"/>
      <c r="W37" s="377"/>
      <c r="X37" s="378">
        <f t="shared" si="14"/>
        <v>0</v>
      </c>
      <c r="Y37" s="381" t="str">
        <f t="shared" si="15"/>
        <v>         /0</v>
      </c>
    </row>
    <row r="38" spans="1:25" ht="19.5" customHeight="1">
      <c r="A38" s="375" t="s">
        <v>210</v>
      </c>
      <c r="B38" s="376">
        <v>928</v>
      </c>
      <c r="C38" s="377">
        <v>990</v>
      </c>
      <c r="D38" s="378">
        <v>0</v>
      </c>
      <c r="E38" s="377">
        <v>0</v>
      </c>
      <c r="F38" s="378">
        <f t="shared" si="0"/>
        <v>1918</v>
      </c>
      <c r="G38" s="379">
        <f t="shared" si="1"/>
        <v>0.0017020415624706047</v>
      </c>
      <c r="H38" s="376">
        <v>926</v>
      </c>
      <c r="I38" s="377">
        <v>914</v>
      </c>
      <c r="J38" s="378"/>
      <c r="K38" s="377"/>
      <c r="L38" s="378">
        <f t="shared" si="2"/>
        <v>1840</v>
      </c>
      <c r="M38" s="380">
        <f t="shared" si="3"/>
        <v>0.04239130434782612</v>
      </c>
      <c r="N38" s="376">
        <v>9150</v>
      </c>
      <c r="O38" s="377">
        <v>9597</v>
      </c>
      <c r="P38" s="378"/>
      <c r="Q38" s="377"/>
      <c r="R38" s="378">
        <f t="shared" si="4"/>
        <v>18747</v>
      </c>
      <c r="S38" s="379">
        <f t="shared" si="5"/>
        <v>0.003245942052999912</v>
      </c>
      <c r="T38" s="376">
        <v>5918</v>
      </c>
      <c r="U38" s="377">
        <v>5814</v>
      </c>
      <c r="V38" s="378"/>
      <c r="W38" s="377"/>
      <c r="X38" s="378">
        <f t="shared" si="6"/>
        <v>11732</v>
      </c>
      <c r="Y38" s="381">
        <f t="shared" si="7"/>
        <v>0.5979372655983635</v>
      </c>
    </row>
    <row r="39" spans="1:25" ht="19.5" customHeight="1" thickBot="1">
      <c r="A39" s="375" t="s">
        <v>176</v>
      </c>
      <c r="B39" s="376">
        <v>587</v>
      </c>
      <c r="C39" s="377">
        <v>328</v>
      </c>
      <c r="D39" s="378">
        <v>641</v>
      </c>
      <c r="E39" s="377">
        <v>1048</v>
      </c>
      <c r="F39" s="378">
        <f t="shared" si="0"/>
        <v>2604</v>
      </c>
      <c r="G39" s="379">
        <f t="shared" si="1"/>
        <v>0.0023108009534272443</v>
      </c>
      <c r="H39" s="376">
        <v>7440</v>
      </c>
      <c r="I39" s="377">
        <v>8215</v>
      </c>
      <c r="J39" s="378">
        <v>257</v>
      </c>
      <c r="K39" s="377">
        <v>501</v>
      </c>
      <c r="L39" s="378">
        <f t="shared" si="2"/>
        <v>16413</v>
      </c>
      <c r="M39" s="380">
        <f t="shared" si="3"/>
        <v>-0.8413452750868214</v>
      </c>
      <c r="N39" s="376">
        <v>14023</v>
      </c>
      <c r="O39" s="377">
        <v>13901</v>
      </c>
      <c r="P39" s="378">
        <v>3192</v>
      </c>
      <c r="Q39" s="377">
        <v>4115</v>
      </c>
      <c r="R39" s="378">
        <f t="shared" si="4"/>
        <v>35231</v>
      </c>
      <c r="S39" s="379">
        <f t="shared" si="5"/>
        <v>0.00610005784761508</v>
      </c>
      <c r="T39" s="376">
        <v>20732</v>
      </c>
      <c r="U39" s="377">
        <v>22193</v>
      </c>
      <c r="V39" s="378">
        <v>1421</v>
      </c>
      <c r="W39" s="377">
        <v>1966</v>
      </c>
      <c r="X39" s="378">
        <f t="shared" si="6"/>
        <v>46312</v>
      </c>
      <c r="Y39" s="381">
        <f t="shared" si="7"/>
        <v>-0.23926844014510273</v>
      </c>
    </row>
    <row r="40" spans="1:25" s="69" customFormat="1" ht="19.5" customHeight="1">
      <c r="A40" s="78" t="s">
        <v>51</v>
      </c>
      <c r="B40" s="75">
        <f>SUM(B41:B53)</f>
        <v>85323</v>
      </c>
      <c r="C40" s="74">
        <f>SUM(C41:C53)</f>
        <v>69945</v>
      </c>
      <c r="D40" s="73">
        <f>SUM(D41:D53)</f>
        <v>403</v>
      </c>
      <c r="E40" s="74">
        <f>SUM(E41:E53)</f>
        <v>272</v>
      </c>
      <c r="F40" s="73">
        <f t="shared" si="0"/>
        <v>155943</v>
      </c>
      <c r="G40" s="76">
        <f t="shared" si="1"/>
        <v>0.13838449811071613</v>
      </c>
      <c r="H40" s="75">
        <f>SUM(H41:H53)</f>
        <v>81334</v>
      </c>
      <c r="I40" s="74">
        <f>SUM(I41:I53)</f>
        <v>68318</v>
      </c>
      <c r="J40" s="73">
        <f>SUM(J41:J53)</f>
        <v>233</v>
      </c>
      <c r="K40" s="74">
        <f>SUM(K41:K53)</f>
        <v>0</v>
      </c>
      <c r="L40" s="73">
        <f t="shared" si="2"/>
        <v>149885</v>
      </c>
      <c r="M40" s="77">
        <f t="shared" si="3"/>
        <v>0.04041765353437632</v>
      </c>
      <c r="N40" s="75">
        <f>SUM(N41:N53)</f>
        <v>413589</v>
      </c>
      <c r="O40" s="74">
        <f>SUM(O41:O53)</f>
        <v>373370</v>
      </c>
      <c r="P40" s="73">
        <f>SUM(P41:P53)</f>
        <v>1047</v>
      </c>
      <c r="Q40" s="74">
        <f>SUM(Q41:Q53)</f>
        <v>415</v>
      </c>
      <c r="R40" s="73">
        <f t="shared" si="4"/>
        <v>788421</v>
      </c>
      <c r="S40" s="76">
        <f t="shared" si="5"/>
        <v>0.13651084863542134</v>
      </c>
      <c r="T40" s="75">
        <f>SUM(T41:T53)</f>
        <v>381485</v>
      </c>
      <c r="U40" s="74">
        <f>SUM(U41:U53)</f>
        <v>343509</v>
      </c>
      <c r="V40" s="73">
        <f>SUM(V41:V53)</f>
        <v>727</v>
      </c>
      <c r="W40" s="74">
        <f>SUM(W41:W53)</f>
        <v>71</v>
      </c>
      <c r="X40" s="73">
        <f t="shared" si="6"/>
        <v>725792</v>
      </c>
      <c r="Y40" s="70">
        <f t="shared" si="7"/>
        <v>0.086290562585424</v>
      </c>
    </row>
    <row r="41" spans="1:25" ht="19.5" customHeight="1">
      <c r="A41" s="368" t="s">
        <v>164</v>
      </c>
      <c r="B41" s="369">
        <v>36455</v>
      </c>
      <c r="C41" s="370">
        <v>36354</v>
      </c>
      <c r="D41" s="371">
        <v>137</v>
      </c>
      <c r="E41" s="370">
        <v>0</v>
      </c>
      <c r="F41" s="371">
        <f t="shared" si="0"/>
        <v>72946</v>
      </c>
      <c r="G41" s="372">
        <f t="shared" si="1"/>
        <v>0.06473259844420268</v>
      </c>
      <c r="H41" s="369">
        <v>36906</v>
      </c>
      <c r="I41" s="370">
        <v>35692</v>
      </c>
      <c r="J41" s="371">
        <v>145</v>
      </c>
      <c r="K41" s="370">
        <v>0</v>
      </c>
      <c r="L41" s="371">
        <f t="shared" si="2"/>
        <v>72743</v>
      </c>
      <c r="M41" s="373">
        <f t="shared" si="3"/>
        <v>0.002790646522689455</v>
      </c>
      <c r="N41" s="369">
        <v>180085</v>
      </c>
      <c r="O41" s="370">
        <v>185160</v>
      </c>
      <c r="P41" s="371">
        <v>781</v>
      </c>
      <c r="Q41" s="370">
        <v>143</v>
      </c>
      <c r="R41" s="371">
        <f t="shared" si="4"/>
        <v>366169</v>
      </c>
      <c r="S41" s="372">
        <f t="shared" si="5"/>
        <v>0.06340018966260867</v>
      </c>
      <c r="T41" s="369">
        <v>177525</v>
      </c>
      <c r="U41" s="370">
        <v>172564</v>
      </c>
      <c r="V41" s="371">
        <v>639</v>
      </c>
      <c r="W41" s="370">
        <v>0</v>
      </c>
      <c r="X41" s="371">
        <f t="shared" si="6"/>
        <v>350728</v>
      </c>
      <c r="Y41" s="374">
        <f t="shared" si="7"/>
        <v>0.04402556967222471</v>
      </c>
    </row>
    <row r="42" spans="1:25" ht="19.5" customHeight="1">
      <c r="A42" s="375" t="s">
        <v>193</v>
      </c>
      <c r="B42" s="376">
        <v>14242</v>
      </c>
      <c r="C42" s="377">
        <v>10239</v>
      </c>
      <c r="D42" s="378">
        <v>0</v>
      </c>
      <c r="E42" s="377">
        <v>0</v>
      </c>
      <c r="F42" s="378">
        <f t="shared" si="0"/>
        <v>24481</v>
      </c>
      <c r="G42" s="379">
        <f t="shared" si="1"/>
        <v>0.02172454613704008</v>
      </c>
      <c r="H42" s="376">
        <v>14282</v>
      </c>
      <c r="I42" s="377">
        <v>10570</v>
      </c>
      <c r="J42" s="378"/>
      <c r="K42" s="377"/>
      <c r="L42" s="378">
        <f t="shared" si="2"/>
        <v>24852</v>
      </c>
      <c r="M42" s="380">
        <f t="shared" si="3"/>
        <v>-0.014928375985836184</v>
      </c>
      <c r="N42" s="376">
        <v>68492</v>
      </c>
      <c r="O42" s="377">
        <v>54444</v>
      </c>
      <c r="P42" s="378"/>
      <c r="Q42" s="377"/>
      <c r="R42" s="378">
        <f t="shared" si="4"/>
        <v>122936</v>
      </c>
      <c r="S42" s="379">
        <f t="shared" si="5"/>
        <v>0.021285706098447602</v>
      </c>
      <c r="T42" s="376">
        <v>66451</v>
      </c>
      <c r="U42" s="377">
        <v>53690</v>
      </c>
      <c r="V42" s="378"/>
      <c r="W42" s="377"/>
      <c r="X42" s="378">
        <f t="shared" si="6"/>
        <v>120141</v>
      </c>
      <c r="Y42" s="381">
        <f t="shared" si="7"/>
        <v>0.023264331077650358</v>
      </c>
    </row>
    <row r="43" spans="1:25" ht="19.5" customHeight="1">
      <c r="A43" s="375" t="s">
        <v>199</v>
      </c>
      <c r="B43" s="376">
        <v>8676</v>
      </c>
      <c r="C43" s="377">
        <v>5851</v>
      </c>
      <c r="D43" s="378">
        <v>0</v>
      </c>
      <c r="E43" s="377">
        <v>0</v>
      </c>
      <c r="F43" s="378">
        <f aca="true" t="shared" si="16" ref="F43:F53">SUM(B43:E43)</f>
        <v>14527</v>
      </c>
      <c r="G43" s="379">
        <f aca="true" t="shared" si="17" ref="G43:G53">F43/$F$9</f>
        <v>0.01289132313764884</v>
      </c>
      <c r="H43" s="376">
        <v>7881</v>
      </c>
      <c r="I43" s="377">
        <v>5551</v>
      </c>
      <c r="J43" s="378"/>
      <c r="K43" s="377"/>
      <c r="L43" s="378">
        <f aca="true" t="shared" si="18" ref="L43:L53">SUM(H43:K43)</f>
        <v>13432</v>
      </c>
      <c r="M43" s="380">
        <f aca="true" t="shared" si="19" ref="M43:M53">IF(ISERROR(F43/L43-1),"         /0",(F43/L43-1))</f>
        <v>0.08152173913043481</v>
      </c>
      <c r="N43" s="376">
        <v>40365</v>
      </c>
      <c r="O43" s="377">
        <v>30562</v>
      </c>
      <c r="P43" s="378"/>
      <c r="Q43" s="377"/>
      <c r="R43" s="378">
        <f aca="true" t="shared" si="20" ref="R43:R53">SUM(N43:Q43)</f>
        <v>70927</v>
      </c>
      <c r="S43" s="379">
        <f aca="true" t="shared" si="21" ref="S43:S53">R43/$R$9</f>
        <v>0.012280627940103738</v>
      </c>
      <c r="T43" s="376">
        <v>39673</v>
      </c>
      <c r="U43" s="377">
        <v>29492</v>
      </c>
      <c r="V43" s="378"/>
      <c r="W43" s="377"/>
      <c r="X43" s="378">
        <f aca="true" t="shared" si="22" ref="X43:X53">SUM(T43:W43)</f>
        <v>69165</v>
      </c>
      <c r="Y43" s="381">
        <f aca="true" t="shared" si="23" ref="Y43:Y53">IF(ISERROR(R43/X43-1),"         /0",IF(R43/X43&gt;5,"  *  ",(R43/X43-1)))</f>
        <v>0.025475312658136406</v>
      </c>
    </row>
    <row r="44" spans="1:25" ht="19.5" customHeight="1">
      <c r="A44" s="375" t="s">
        <v>200</v>
      </c>
      <c r="B44" s="376">
        <v>7609</v>
      </c>
      <c r="C44" s="377">
        <v>5716</v>
      </c>
      <c r="D44" s="378">
        <v>0</v>
      </c>
      <c r="E44" s="377">
        <v>0</v>
      </c>
      <c r="F44" s="378">
        <f>SUM(B44:E44)</f>
        <v>13325</v>
      </c>
      <c r="G44" s="379">
        <f>F44/$F$9</f>
        <v>0.011824663096934728</v>
      </c>
      <c r="H44" s="376">
        <v>5567</v>
      </c>
      <c r="I44" s="377">
        <v>4734</v>
      </c>
      <c r="J44" s="378"/>
      <c r="K44" s="377"/>
      <c r="L44" s="378">
        <f>SUM(H44:K44)</f>
        <v>10301</v>
      </c>
      <c r="M44" s="380">
        <f>IF(ISERROR(F44/L44-1),"         /0",(F44/L44-1))</f>
        <v>0.29356373167653627</v>
      </c>
      <c r="N44" s="376">
        <v>34394</v>
      </c>
      <c r="O44" s="377">
        <v>30197</v>
      </c>
      <c r="P44" s="378"/>
      <c r="Q44" s="377"/>
      <c r="R44" s="378">
        <f>SUM(N44:Q44)</f>
        <v>64591</v>
      </c>
      <c r="S44" s="379">
        <f>R44/$R$9</f>
        <v>0.011183583674471507</v>
      </c>
      <c r="T44" s="376">
        <v>24907</v>
      </c>
      <c r="U44" s="377">
        <v>24886</v>
      </c>
      <c r="V44" s="378"/>
      <c r="W44" s="377"/>
      <c r="X44" s="378">
        <f>SUM(T44:W44)</f>
        <v>49793</v>
      </c>
      <c r="Y44" s="381">
        <f>IF(ISERROR(R44/X44-1),"         /0",IF(R44/X44&gt;5,"  *  ",(R44/X44-1)))</f>
        <v>0.29719036812403354</v>
      </c>
    </row>
    <row r="45" spans="1:25" ht="19.5" customHeight="1">
      <c r="A45" s="375" t="s">
        <v>201</v>
      </c>
      <c r="B45" s="376">
        <v>7635</v>
      </c>
      <c r="C45" s="377">
        <v>4652</v>
      </c>
      <c r="D45" s="378">
        <v>0</v>
      </c>
      <c r="E45" s="377">
        <v>0</v>
      </c>
      <c r="F45" s="378">
        <f>SUM(B45:E45)</f>
        <v>12287</v>
      </c>
      <c r="G45" s="379">
        <f>F45/$F$9</f>
        <v>0.010903537371259812</v>
      </c>
      <c r="H45" s="376">
        <v>6731</v>
      </c>
      <c r="I45" s="377">
        <v>4312</v>
      </c>
      <c r="J45" s="378"/>
      <c r="K45" s="377"/>
      <c r="L45" s="378">
        <f>SUM(H45:K45)</f>
        <v>11043</v>
      </c>
      <c r="M45" s="380">
        <f>IF(ISERROR(F45/L45-1),"         /0",(F45/L45-1))</f>
        <v>0.11265054785837192</v>
      </c>
      <c r="N45" s="376">
        <v>36953</v>
      </c>
      <c r="O45" s="377">
        <v>28667</v>
      </c>
      <c r="P45" s="378"/>
      <c r="Q45" s="377"/>
      <c r="R45" s="378">
        <f>SUM(N45:Q45)</f>
        <v>65620</v>
      </c>
      <c r="S45" s="379">
        <f>R45/$R$9</f>
        <v>0.011361749480869165</v>
      </c>
      <c r="T45" s="376">
        <v>27933</v>
      </c>
      <c r="U45" s="377">
        <v>26861</v>
      </c>
      <c r="V45" s="378"/>
      <c r="W45" s="377"/>
      <c r="X45" s="378">
        <f>SUM(T45:W45)</f>
        <v>54794</v>
      </c>
      <c r="Y45" s="381">
        <f>IF(ISERROR(R45/X45-1),"         /0",IF(R45/X45&gt;5,"  *  ",(R45/X45-1)))</f>
        <v>0.19757637697558117</v>
      </c>
    </row>
    <row r="46" spans="1:25" ht="19.5" customHeight="1">
      <c r="A46" s="375" t="s">
        <v>205</v>
      </c>
      <c r="B46" s="376">
        <v>4170</v>
      </c>
      <c r="C46" s="377">
        <v>3080</v>
      </c>
      <c r="D46" s="378">
        <v>0</v>
      </c>
      <c r="E46" s="377">
        <v>0</v>
      </c>
      <c r="F46" s="378">
        <f>SUM(B46:E46)</f>
        <v>7250</v>
      </c>
      <c r="G46" s="379">
        <f>F46/$F$9</f>
        <v>0.006433681609964486</v>
      </c>
      <c r="H46" s="376">
        <v>4469</v>
      </c>
      <c r="I46" s="377">
        <v>3440</v>
      </c>
      <c r="J46" s="378"/>
      <c r="K46" s="377"/>
      <c r="L46" s="378">
        <f>SUM(H46:K46)</f>
        <v>7909</v>
      </c>
      <c r="M46" s="380">
        <f>IF(ISERROR(F46/L46-1),"         /0",(F46/L46-1))</f>
        <v>-0.08332279681375643</v>
      </c>
      <c r="N46" s="376">
        <v>24214</v>
      </c>
      <c r="O46" s="377">
        <v>21847</v>
      </c>
      <c r="P46" s="378"/>
      <c r="Q46" s="377"/>
      <c r="R46" s="378">
        <f>SUM(N46:Q46)</f>
        <v>46061</v>
      </c>
      <c r="S46" s="379">
        <f>R46/$R$9</f>
        <v>0.007975214002412597</v>
      </c>
      <c r="T46" s="376">
        <v>19051</v>
      </c>
      <c r="U46" s="377">
        <v>16770</v>
      </c>
      <c r="V46" s="378"/>
      <c r="W46" s="377"/>
      <c r="X46" s="378">
        <f>SUM(T46:W46)</f>
        <v>35821</v>
      </c>
      <c r="Y46" s="381">
        <f>IF(ISERROR(R46/X46-1),"         /0",IF(R46/X46&gt;5,"  *  ",(R46/X46-1)))</f>
        <v>0.28586583289132084</v>
      </c>
    </row>
    <row r="47" spans="1:25" ht="19.5" customHeight="1">
      <c r="A47" s="375" t="s">
        <v>207</v>
      </c>
      <c r="B47" s="376">
        <v>2108</v>
      </c>
      <c r="C47" s="377">
        <v>1685</v>
      </c>
      <c r="D47" s="378">
        <v>0</v>
      </c>
      <c r="E47" s="377">
        <v>0</v>
      </c>
      <c r="F47" s="378">
        <f>SUM(B47:E47)</f>
        <v>3793</v>
      </c>
      <c r="G47" s="379">
        <f>F47/$F$9</f>
        <v>0.0033659247374614202</v>
      </c>
      <c r="H47" s="376">
        <v>1679</v>
      </c>
      <c r="I47" s="377">
        <v>1657</v>
      </c>
      <c r="J47" s="378"/>
      <c r="K47" s="377"/>
      <c r="L47" s="378">
        <f>SUM(H47:K47)</f>
        <v>3336</v>
      </c>
      <c r="M47" s="380">
        <f>IF(ISERROR(F47/L47-1),"         /0",(F47/L47-1))</f>
        <v>0.13699040767386084</v>
      </c>
      <c r="N47" s="376">
        <v>7915</v>
      </c>
      <c r="O47" s="377">
        <v>8433</v>
      </c>
      <c r="P47" s="378"/>
      <c r="Q47" s="377"/>
      <c r="R47" s="378">
        <f>SUM(N47:Q47)</f>
        <v>16348</v>
      </c>
      <c r="S47" s="379">
        <f>R47/$R$9</f>
        <v>0.0028305681272973045</v>
      </c>
      <c r="T47" s="376">
        <v>6486</v>
      </c>
      <c r="U47" s="377">
        <v>6812</v>
      </c>
      <c r="V47" s="378"/>
      <c r="W47" s="377"/>
      <c r="X47" s="378">
        <f>SUM(T47:W47)</f>
        <v>13298</v>
      </c>
      <c r="Y47" s="381">
        <f>IF(ISERROR(R47/X47-1),"         /0",IF(R47/X47&gt;5,"  *  ",(R47/X47-1)))</f>
        <v>0.22935779816513757</v>
      </c>
    </row>
    <row r="48" spans="1:25" ht="19.5" customHeight="1">
      <c r="A48" s="375" t="s">
        <v>186</v>
      </c>
      <c r="B48" s="376">
        <v>1830</v>
      </c>
      <c r="C48" s="377">
        <v>1082</v>
      </c>
      <c r="D48" s="378">
        <v>0</v>
      </c>
      <c r="E48" s="377">
        <v>0</v>
      </c>
      <c r="F48" s="378">
        <f>SUM(B48:E48)</f>
        <v>2912</v>
      </c>
      <c r="G48" s="379">
        <f>F48/$F$9</f>
        <v>0.0025841214963057356</v>
      </c>
      <c r="H48" s="376">
        <v>1202</v>
      </c>
      <c r="I48" s="377">
        <v>917</v>
      </c>
      <c r="J48" s="378"/>
      <c r="K48" s="377"/>
      <c r="L48" s="378">
        <f>SUM(H48:K48)</f>
        <v>2119</v>
      </c>
      <c r="M48" s="380">
        <f>IF(ISERROR(F48/L48-1),"         /0",(F48/L48-1))</f>
        <v>0.3742331288343559</v>
      </c>
      <c r="N48" s="376">
        <v>9273</v>
      </c>
      <c r="O48" s="377">
        <v>5593</v>
      </c>
      <c r="P48" s="378"/>
      <c r="Q48" s="377"/>
      <c r="R48" s="378">
        <f>SUM(N48:Q48)</f>
        <v>14866</v>
      </c>
      <c r="S48" s="379">
        <f>R48/$R$9</f>
        <v>0.0025739678113776442</v>
      </c>
      <c r="T48" s="376">
        <v>8832</v>
      </c>
      <c r="U48" s="377">
        <v>4876</v>
      </c>
      <c r="V48" s="378"/>
      <c r="W48" s="377"/>
      <c r="X48" s="378">
        <f>SUM(T48:W48)</f>
        <v>13708</v>
      </c>
      <c r="Y48" s="381">
        <f>IF(ISERROR(R48/X48-1),"         /0",IF(R48/X48&gt;5,"  *  ",(R48/X48-1)))</f>
        <v>0.0844762182667056</v>
      </c>
    </row>
    <row r="49" spans="1:25" ht="19.5" customHeight="1">
      <c r="A49" s="375" t="s">
        <v>195</v>
      </c>
      <c r="B49" s="376">
        <v>1299</v>
      </c>
      <c r="C49" s="377">
        <v>731</v>
      </c>
      <c r="D49" s="378">
        <v>0</v>
      </c>
      <c r="E49" s="377">
        <v>0</v>
      </c>
      <c r="F49" s="378">
        <f t="shared" si="16"/>
        <v>2030</v>
      </c>
      <c r="G49" s="379">
        <f t="shared" si="17"/>
        <v>0.0018014308507900562</v>
      </c>
      <c r="H49" s="376">
        <v>1856</v>
      </c>
      <c r="I49" s="377">
        <v>1057</v>
      </c>
      <c r="J49" s="378"/>
      <c r="K49" s="377"/>
      <c r="L49" s="378">
        <f t="shared" si="18"/>
        <v>2913</v>
      </c>
      <c r="M49" s="380">
        <f t="shared" si="19"/>
        <v>-0.30312392722279435</v>
      </c>
      <c r="N49" s="376">
        <v>4986</v>
      </c>
      <c r="O49" s="377">
        <v>3220</v>
      </c>
      <c r="P49" s="378"/>
      <c r="Q49" s="377"/>
      <c r="R49" s="378">
        <f t="shared" si="20"/>
        <v>8206</v>
      </c>
      <c r="S49" s="379">
        <f t="shared" si="21"/>
        <v>0.0014208246912528553</v>
      </c>
      <c r="T49" s="376">
        <v>6421</v>
      </c>
      <c r="U49" s="377">
        <v>4046</v>
      </c>
      <c r="V49" s="378"/>
      <c r="W49" s="377"/>
      <c r="X49" s="378">
        <f t="shared" si="22"/>
        <v>10467</v>
      </c>
      <c r="Y49" s="381">
        <f t="shared" si="23"/>
        <v>-0.21601222890990734</v>
      </c>
    </row>
    <row r="50" spans="1:25" ht="19.5" customHeight="1">
      <c r="A50" s="375" t="s">
        <v>202</v>
      </c>
      <c r="B50" s="376">
        <v>373</v>
      </c>
      <c r="C50" s="377">
        <v>117</v>
      </c>
      <c r="D50" s="378">
        <v>0</v>
      </c>
      <c r="E50" s="377">
        <v>0</v>
      </c>
      <c r="F50" s="378">
        <f>SUM(B50:E50)</f>
        <v>490</v>
      </c>
      <c r="G50" s="379">
        <f>F50/$F$9</f>
        <v>0.00043482813639759976</v>
      </c>
      <c r="H50" s="376">
        <v>139</v>
      </c>
      <c r="I50" s="377">
        <v>90</v>
      </c>
      <c r="J50" s="378"/>
      <c r="K50" s="377"/>
      <c r="L50" s="378">
        <f>SUM(H50:K50)</f>
        <v>229</v>
      </c>
      <c r="M50" s="380">
        <f>IF(ISERROR(F50/L50-1),"         /0",(F50/L50-1))</f>
        <v>1.1397379912663754</v>
      </c>
      <c r="N50" s="376">
        <v>1998</v>
      </c>
      <c r="O50" s="377">
        <v>1947</v>
      </c>
      <c r="P50" s="378"/>
      <c r="Q50" s="377"/>
      <c r="R50" s="378">
        <f>SUM(N50:Q50)</f>
        <v>3945</v>
      </c>
      <c r="S50" s="379">
        <f>R50/$R$9</f>
        <v>0.0006830554968306745</v>
      </c>
      <c r="T50" s="376">
        <v>1037</v>
      </c>
      <c r="U50" s="377">
        <v>1422</v>
      </c>
      <c r="V50" s="378"/>
      <c r="W50" s="377"/>
      <c r="X50" s="378">
        <f>SUM(T50:W50)</f>
        <v>2459</v>
      </c>
      <c r="Y50" s="381">
        <f>IF(ISERROR(R50/X50-1),"         /0",IF(R50/X50&gt;5,"  *  ",(R50/X50-1)))</f>
        <v>0.604310695404636</v>
      </c>
    </row>
    <row r="51" spans="1:25" ht="19.5" customHeight="1">
      <c r="A51" s="375" t="s">
        <v>189</v>
      </c>
      <c r="B51" s="376">
        <v>358</v>
      </c>
      <c r="C51" s="377">
        <v>61</v>
      </c>
      <c r="D51" s="378">
        <v>0</v>
      </c>
      <c r="E51" s="377">
        <v>0</v>
      </c>
      <c r="F51" s="378">
        <f t="shared" si="16"/>
        <v>419</v>
      </c>
      <c r="G51" s="379">
        <f t="shared" si="17"/>
        <v>0.00037182242683794753</v>
      </c>
      <c r="H51" s="376">
        <v>11</v>
      </c>
      <c r="I51" s="377">
        <v>3</v>
      </c>
      <c r="J51" s="378"/>
      <c r="K51" s="377"/>
      <c r="L51" s="378">
        <f t="shared" si="18"/>
        <v>14</v>
      </c>
      <c r="M51" s="380">
        <f t="shared" si="19"/>
        <v>28.928571428571427</v>
      </c>
      <c r="N51" s="376">
        <v>1119</v>
      </c>
      <c r="O51" s="377">
        <v>363</v>
      </c>
      <c r="P51" s="378"/>
      <c r="Q51" s="377"/>
      <c r="R51" s="378">
        <f t="shared" si="20"/>
        <v>1482</v>
      </c>
      <c r="S51" s="379">
        <f t="shared" si="21"/>
        <v>0.0002566003159196602</v>
      </c>
      <c r="T51" s="376">
        <v>270</v>
      </c>
      <c r="U51" s="377">
        <v>99</v>
      </c>
      <c r="V51" s="378"/>
      <c r="W51" s="377"/>
      <c r="X51" s="378">
        <f t="shared" si="22"/>
        <v>369</v>
      </c>
      <c r="Y51" s="381">
        <f t="shared" si="23"/>
        <v>3.0162601626016263</v>
      </c>
    </row>
    <row r="52" spans="1:25" ht="19.5" customHeight="1">
      <c r="A52" s="375" t="s">
        <v>192</v>
      </c>
      <c r="B52" s="376">
        <v>214</v>
      </c>
      <c r="C52" s="377">
        <v>188</v>
      </c>
      <c r="D52" s="378">
        <v>0</v>
      </c>
      <c r="E52" s="377">
        <v>0</v>
      </c>
      <c r="F52" s="378">
        <f t="shared" si="16"/>
        <v>402</v>
      </c>
      <c r="G52" s="379">
        <f t="shared" si="17"/>
        <v>0.0003567365527180308</v>
      </c>
      <c r="H52" s="376">
        <v>217</v>
      </c>
      <c r="I52" s="377">
        <v>177</v>
      </c>
      <c r="J52" s="378"/>
      <c r="K52" s="377"/>
      <c r="L52" s="378">
        <f t="shared" si="18"/>
        <v>394</v>
      </c>
      <c r="M52" s="380">
        <f t="shared" si="19"/>
        <v>0.020304568527918843</v>
      </c>
      <c r="N52" s="376">
        <v>1164</v>
      </c>
      <c r="O52" s="377">
        <v>1678</v>
      </c>
      <c r="P52" s="378"/>
      <c r="Q52" s="377"/>
      <c r="R52" s="378">
        <f t="shared" si="20"/>
        <v>2842</v>
      </c>
      <c r="S52" s="379">
        <f t="shared" si="21"/>
        <v>0.0004920769890982957</v>
      </c>
      <c r="T52" s="376">
        <v>876</v>
      </c>
      <c r="U52" s="377">
        <v>974</v>
      </c>
      <c r="V52" s="378"/>
      <c r="W52" s="377"/>
      <c r="X52" s="378">
        <f t="shared" si="22"/>
        <v>1850</v>
      </c>
      <c r="Y52" s="381">
        <f t="shared" si="23"/>
        <v>0.5362162162162163</v>
      </c>
    </row>
    <row r="53" spans="1:25" ht="19.5" customHeight="1" thickBot="1">
      <c r="A53" s="382" t="s">
        <v>176</v>
      </c>
      <c r="B53" s="383">
        <v>354</v>
      </c>
      <c r="C53" s="384">
        <v>189</v>
      </c>
      <c r="D53" s="385">
        <v>266</v>
      </c>
      <c r="E53" s="384">
        <v>272</v>
      </c>
      <c r="F53" s="385">
        <f t="shared" si="16"/>
        <v>1081</v>
      </c>
      <c r="G53" s="386">
        <f t="shared" si="17"/>
        <v>0.0009592841131547047</v>
      </c>
      <c r="H53" s="383">
        <v>394</v>
      </c>
      <c r="I53" s="384">
        <v>118</v>
      </c>
      <c r="J53" s="385">
        <v>88</v>
      </c>
      <c r="K53" s="384">
        <v>0</v>
      </c>
      <c r="L53" s="385">
        <f t="shared" si="18"/>
        <v>600</v>
      </c>
      <c r="M53" s="387">
        <f t="shared" si="19"/>
        <v>0.8016666666666667</v>
      </c>
      <c r="N53" s="383">
        <v>2631</v>
      </c>
      <c r="O53" s="384">
        <v>1259</v>
      </c>
      <c r="P53" s="385">
        <v>266</v>
      </c>
      <c r="Q53" s="384">
        <v>272</v>
      </c>
      <c r="R53" s="385">
        <f t="shared" si="20"/>
        <v>4428</v>
      </c>
      <c r="S53" s="386">
        <f t="shared" si="21"/>
        <v>0.0007666843447316163</v>
      </c>
      <c r="T53" s="383">
        <v>2023</v>
      </c>
      <c r="U53" s="384">
        <v>1017</v>
      </c>
      <c r="V53" s="385">
        <v>88</v>
      </c>
      <c r="W53" s="384">
        <v>71</v>
      </c>
      <c r="X53" s="385">
        <f t="shared" si="22"/>
        <v>3199</v>
      </c>
      <c r="Y53" s="388">
        <f t="shared" si="23"/>
        <v>0.3841825570490778</v>
      </c>
    </row>
    <row r="54" spans="1:25" s="69" customFormat="1" ht="19.5" customHeight="1">
      <c r="A54" s="78" t="s">
        <v>50</v>
      </c>
      <c r="B54" s="75">
        <f>SUM(B55:B64)</f>
        <v>161294</v>
      </c>
      <c r="C54" s="74">
        <f>SUM(C55:C64)</f>
        <v>151030</v>
      </c>
      <c r="D54" s="73">
        <f>SUM(D55:D64)</f>
        <v>1129</v>
      </c>
      <c r="E54" s="74">
        <f>SUM(E55:E64)</f>
        <v>972</v>
      </c>
      <c r="F54" s="73">
        <f>SUM(B54:E54)</f>
        <v>314425</v>
      </c>
      <c r="G54" s="76">
        <f>F54/$F$9</f>
        <v>0.2790221158914598</v>
      </c>
      <c r="H54" s="75">
        <f>SUM(H55:H64)</f>
        <v>159216</v>
      </c>
      <c r="I54" s="74">
        <f>SUM(I55:I64)</f>
        <v>153520</v>
      </c>
      <c r="J54" s="73">
        <f>SUM(J55:J64)</f>
        <v>1147</v>
      </c>
      <c r="K54" s="74">
        <f>SUM(K55:K64)</f>
        <v>1405</v>
      </c>
      <c r="L54" s="73">
        <f>SUM(H54:K54)</f>
        <v>315288</v>
      </c>
      <c r="M54" s="77">
        <f>IF(ISERROR(F54/L54-1),"         /0",(F54/L54-1))</f>
        <v>-0.0027371799751338965</v>
      </c>
      <c r="N54" s="75">
        <f>SUM(N55:N64)</f>
        <v>805690</v>
      </c>
      <c r="O54" s="74">
        <f>SUM(O55:O64)</f>
        <v>766032</v>
      </c>
      <c r="P54" s="73">
        <f>SUM(P55:P64)</f>
        <v>7771</v>
      </c>
      <c r="Q54" s="74">
        <f>SUM(Q55:Q64)</f>
        <v>7331</v>
      </c>
      <c r="R54" s="73">
        <f>SUM(N54:Q54)</f>
        <v>1586824</v>
      </c>
      <c r="S54" s="76">
        <f>R54/$R$9</f>
        <v>0.2747500267941288</v>
      </c>
      <c r="T54" s="75">
        <f>SUM(T55:T64)</f>
        <v>796307</v>
      </c>
      <c r="U54" s="74">
        <f>SUM(U55:U64)</f>
        <v>750192</v>
      </c>
      <c r="V54" s="73">
        <f>SUM(V55:V64)</f>
        <v>7612</v>
      </c>
      <c r="W54" s="74">
        <f>SUM(W55:W64)</f>
        <v>7717</v>
      </c>
      <c r="X54" s="73">
        <f>SUM(T54:W54)</f>
        <v>1561828</v>
      </c>
      <c r="Y54" s="70">
        <f>IF(ISERROR(R54/X54-1),"         /0",IF(R54/X54&gt;5,"  *  ",(R54/X54-1)))</f>
        <v>0.016004323139295673</v>
      </c>
    </row>
    <row r="55" spans="1:25" s="54" customFormat="1" ht="19.5" customHeight="1">
      <c r="A55" s="368" t="s">
        <v>169</v>
      </c>
      <c r="B55" s="369">
        <v>75415</v>
      </c>
      <c r="C55" s="370">
        <v>71192</v>
      </c>
      <c r="D55" s="371">
        <v>0</v>
      </c>
      <c r="E55" s="370">
        <v>0</v>
      </c>
      <c r="F55" s="371">
        <f>SUM(B55:E55)</f>
        <v>146607</v>
      </c>
      <c r="G55" s="372">
        <f>F55/$F$9</f>
        <v>0.13009969100580185</v>
      </c>
      <c r="H55" s="369">
        <v>75548</v>
      </c>
      <c r="I55" s="370">
        <v>71000</v>
      </c>
      <c r="J55" s="371"/>
      <c r="K55" s="370"/>
      <c r="L55" s="371">
        <f>SUM(H55:K55)</f>
        <v>146548</v>
      </c>
      <c r="M55" s="373">
        <f>IF(ISERROR(F55/L55-1),"         /0",(F55/L55-1))</f>
        <v>0.00040259846603163396</v>
      </c>
      <c r="N55" s="369">
        <v>395301</v>
      </c>
      <c r="O55" s="370">
        <v>368272</v>
      </c>
      <c r="P55" s="371">
        <v>0</v>
      </c>
      <c r="Q55" s="370">
        <v>152</v>
      </c>
      <c r="R55" s="371">
        <f>SUM(N55:Q55)</f>
        <v>763725</v>
      </c>
      <c r="S55" s="372">
        <f>R55/$R$9</f>
        <v>0.13223486928187753</v>
      </c>
      <c r="T55" s="389">
        <v>370608</v>
      </c>
      <c r="U55" s="370">
        <v>342527</v>
      </c>
      <c r="V55" s="371">
        <v>180</v>
      </c>
      <c r="W55" s="370">
        <v>295</v>
      </c>
      <c r="X55" s="371">
        <f>SUM(T55:W55)</f>
        <v>713610</v>
      </c>
      <c r="Y55" s="374">
        <f>IF(ISERROR(R55/X55-1),"         /0",IF(R55/X55&gt;5,"  *  ",(R55/X55-1)))</f>
        <v>0.07022743515365537</v>
      </c>
    </row>
    <row r="56" spans="1:25" s="54" customFormat="1" ht="19.5" customHeight="1">
      <c r="A56" s="375" t="s">
        <v>164</v>
      </c>
      <c r="B56" s="376">
        <v>38503</v>
      </c>
      <c r="C56" s="377">
        <v>33978</v>
      </c>
      <c r="D56" s="378">
        <v>282</v>
      </c>
      <c r="E56" s="377">
        <v>242</v>
      </c>
      <c r="F56" s="378">
        <f>SUM(B56:E56)</f>
        <v>73005</v>
      </c>
      <c r="G56" s="379">
        <f>F56/$F$9</f>
        <v>0.06478495530144239</v>
      </c>
      <c r="H56" s="376">
        <v>29620</v>
      </c>
      <c r="I56" s="377">
        <v>28689</v>
      </c>
      <c r="J56" s="378">
        <v>681</v>
      </c>
      <c r="K56" s="377">
        <v>830</v>
      </c>
      <c r="L56" s="378">
        <f>SUM(H56:K56)</f>
        <v>59820</v>
      </c>
      <c r="M56" s="380">
        <f>IF(ISERROR(F56/L56-1),"         /0",(F56/L56-1))</f>
        <v>0.22041123370110327</v>
      </c>
      <c r="N56" s="376">
        <v>160720</v>
      </c>
      <c r="O56" s="377">
        <v>153883</v>
      </c>
      <c r="P56" s="378">
        <v>2399</v>
      </c>
      <c r="Q56" s="377">
        <v>2501</v>
      </c>
      <c r="R56" s="378">
        <f>SUM(N56:Q56)</f>
        <v>319503</v>
      </c>
      <c r="S56" s="379">
        <f>R56/$R$9</f>
        <v>0.055320223169554116</v>
      </c>
      <c r="T56" s="390">
        <v>140172</v>
      </c>
      <c r="U56" s="377">
        <v>136994</v>
      </c>
      <c r="V56" s="378">
        <v>3354</v>
      </c>
      <c r="W56" s="377">
        <v>3784</v>
      </c>
      <c r="X56" s="378">
        <f>SUM(T56:W56)</f>
        <v>284304</v>
      </c>
      <c r="Y56" s="381">
        <f>IF(ISERROR(R56/X56-1),"         /0",IF(R56/X56&gt;5,"  *  ",(R56/X56-1)))</f>
        <v>0.1238076143846023</v>
      </c>
    </row>
    <row r="57" spans="1:25" s="54" customFormat="1" ht="19.5" customHeight="1">
      <c r="A57" s="375" t="s">
        <v>190</v>
      </c>
      <c r="B57" s="376">
        <v>11736</v>
      </c>
      <c r="C57" s="377">
        <v>13076</v>
      </c>
      <c r="D57" s="378">
        <v>0</v>
      </c>
      <c r="E57" s="377">
        <v>0</v>
      </c>
      <c r="F57" s="378">
        <f>SUM(B57:E57)</f>
        <v>24812</v>
      </c>
      <c r="G57" s="379">
        <f>F57/$F$9</f>
        <v>0.02201827698019846</v>
      </c>
      <c r="H57" s="376">
        <v>11033</v>
      </c>
      <c r="I57" s="377">
        <v>11524</v>
      </c>
      <c r="J57" s="378"/>
      <c r="K57" s="377"/>
      <c r="L57" s="378">
        <f>SUM(H57:K57)</f>
        <v>22557</v>
      </c>
      <c r="M57" s="380">
        <f>IF(ISERROR(F57/L57-1),"         /0",(F57/L57-1))</f>
        <v>0.09996896750454409</v>
      </c>
      <c r="N57" s="376">
        <v>60898</v>
      </c>
      <c r="O57" s="377">
        <v>63660</v>
      </c>
      <c r="P57" s="378"/>
      <c r="Q57" s="377"/>
      <c r="R57" s="378">
        <f>SUM(N57:Q57)</f>
        <v>124558</v>
      </c>
      <c r="S57" s="379">
        <f>R57/$R$9</f>
        <v>0.021566546660135653</v>
      </c>
      <c r="T57" s="390">
        <v>52856</v>
      </c>
      <c r="U57" s="377">
        <v>52664</v>
      </c>
      <c r="V57" s="378"/>
      <c r="W57" s="377"/>
      <c r="X57" s="378">
        <f>SUM(T57:W57)</f>
        <v>105520</v>
      </c>
      <c r="Y57" s="381">
        <f>IF(ISERROR(R57/X57-1),"         /0",IF(R57/X57&gt;5,"  *  ",(R57/X57-1)))</f>
        <v>0.180420773313116</v>
      </c>
    </row>
    <row r="58" spans="1:25" s="54" customFormat="1" ht="19.5" customHeight="1">
      <c r="A58" s="375" t="s">
        <v>194</v>
      </c>
      <c r="B58" s="376">
        <v>12686</v>
      </c>
      <c r="C58" s="377">
        <v>11490</v>
      </c>
      <c r="D58" s="378">
        <v>118</v>
      </c>
      <c r="E58" s="377">
        <v>0</v>
      </c>
      <c r="F58" s="378">
        <f aca="true" t="shared" si="24" ref="F58:F63">SUM(B58:E58)</f>
        <v>24294</v>
      </c>
      <c r="G58" s="379">
        <f aca="true" t="shared" si="25" ref="G58:G63">F58/$F$9</f>
        <v>0.021558601521720996</v>
      </c>
      <c r="H58" s="376">
        <v>9908</v>
      </c>
      <c r="I58" s="377">
        <v>9518</v>
      </c>
      <c r="J58" s="378">
        <v>438</v>
      </c>
      <c r="K58" s="377">
        <v>549</v>
      </c>
      <c r="L58" s="378">
        <f aca="true" t="shared" si="26" ref="L58:L63">SUM(H58:K58)</f>
        <v>20413</v>
      </c>
      <c r="M58" s="380">
        <f aca="true" t="shared" si="27" ref="M58:M63">IF(ISERROR(F58/L58-1),"         /0",(F58/L58-1))</f>
        <v>0.19012394062607152</v>
      </c>
      <c r="N58" s="376">
        <v>58979</v>
      </c>
      <c r="O58" s="377">
        <v>55373</v>
      </c>
      <c r="P58" s="378">
        <v>2803</v>
      </c>
      <c r="Q58" s="377">
        <v>2588</v>
      </c>
      <c r="R58" s="378">
        <f aca="true" t="shared" si="28" ref="R58:R63">SUM(N58:Q58)</f>
        <v>119743</v>
      </c>
      <c r="S58" s="379">
        <f aca="true" t="shared" si="29" ref="S58:S63">R58/$R$9</f>
        <v>0.020732855350315705</v>
      </c>
      <c r="T58" s="390">
        <v>48923</v>
      </c>
      <c r="U58" s="377">
        <v>46560</v>
      </c>
      <c r="V58" s="378">
        <v>2177</v>
      </c>
      <c r="W58" s="377">
        <v>2200</v>
      </c>
      <c r="X58" s="378">
        <f aca="true" t="shared" si="30" ref="X58:X63">SUM(T58:W58)</f>
        <v>99860</v>
      </c>
      <c r="Y58" s="381">
        <f aca="true" t="shared" si="31" ref="Y58:Y63">IF(ISERROR(R58/X58-1),"         /0",IF(R58/X58&gt;5,"  *  ",(R58/X58-1)))</f>
        <v>0.1991087522531545</v>
      </c>
    </row>
    <row r="59" spans="1:25" s="54" customFormat="1" ht="19.5" customHeight="1">
      <c r="A59" s="375" t="s">
        <v>197</v>
      </c>
      <c r="B59" s="376">
        <v>8195</v>
      </c>
      <c r="C59" s="377">
        <v>8187</v>
      </c>
      <c r="D59" s="378">
        <v>0</v>
      </c>
      <c r="E59" s="377">
        <v>0</v>
      </c>
      <c r="F59" s="378">
        <f t="shared" si="24"/>
        <v>16382</v>
      </c>
      <c r="G59" s="379">
        <f t="shared" si="25"/>
        <v>0.014537458225439753</v>
      </c>
      <c r="H59" s="376">
        <v>9109</v>
      </c>
      <c r="I59" s="377">
        <v>8788</v>
      </c>
      <c r="J59" s="378"/>
      <c r="K59" s="377"/>
      <c r="L59" s="378">
        <f t="shared" si="26"/>
        <v>17897</v>
      </c>
      <c r="M59" s="380">
        <f t="shared" si="27"/>
        <v>-0.08465105883667656</v>
      </c>
      <c r="N59" s="376">
        <v>42915</v>
      </c>
      <c r="O59" s="377">
        <v>42062</v>
      </c>
      <c r="P59" s="378"/>
      <c r="Q59" s="377"/>
      <c r="R59" s="378">
        <f t="shared" si="28"/>
        <v>84977</v>
      </c>
      <c r="S59" s="379">
        <f t="shared" si="29"/>
        <v>0.014713309747574201</v>
      </c>
      <c r="T59" s="390">
        <v>46518</v>
      </c>
      <c r="U59" s="377">
        <v>44571</v>
      </c>
      <c r="V59" s="378">
        <v>148</v>
      </c>
      <c r="W59" s="377">
        <v>238</v>
      </c>
      <c r="X59" s="378">
        <f t="shared" si="30"/>
        <v>91475</v>
      </c>
      <c r="Y59" s="381">
        <f t="shared" si="31"/>
        <v>-0.07103580213173</v>
      </c>
    </row>
    <row r="60" spans="1:25" s="54" customFormat="1" ht="19.5" customHeight="1">
      <c r="A60" s="375" t="s">
        <v>185</v>
      </c>
      <c r="B60" s="376">
        <v>4961</v>
      </c>
      <c r="C60" s="377">
        <v>4314</v>
      </c>
      <c r="D60" s="378">
        <v>0</v>
      </c>
      <c r="E60" s="377">
        <v>0</v>
      </c>
      <c r="F60" s="378">
        <f t="shared" si="24"/>
        <v>9275</v>
      </c>
      <c r="G60" s="379">
        <f t="shared" si="25"/>
        <v>0.008230675438954567</v>
      </c>
      <c r="H60" s="376">
        <v>8209</v>
      </c>
      <c r="I60" s="377">
        <v>8134</v>
      </c>
      <c r="J60" s="378"/>
      <c r="K60" s="377"/>
      <c r="L60" s="378">
        <f t="shared" si="26"/>
        <v>16343</v>
      </c>
      <c r="M60" s="380">
        <f t="shared" si="27"/>
        <v>-0.43247873707397666</v>
      </c>
      <c r="N60" s="376">
        <v>22204</v>
      </c>
      <c r="O60" s="377">
        <v>20651</v>
      </c>
      <c r="P60" s="378"/>
      <c r="Q60" s="377"/>
      <c r="R60" s="378">
        <f t="shared" si="28"/>
        <v>42855</v>
      </c>
      <c r="S60" s="379">
        <f t="shared" si="29"/>
        <v>0.00742011237431649</v>
      </c>
      <c r="T60" s="390">
        <v>39943</v>
      </c>
      <c r="U60" s="377">
        <v>37328</v>
      </c>
      <c r="V60" s="378"/>
      <c r="W60" s="377"/>
      <c r="X60" s="378">
        <f t="shared" si="30"/>
        <v>77271</v>
      </c>
      <c r="Y60" s="381">
        <f t="shared" si="31"/>
        <v>-0.4453934852661412</v>
      </c>
    </row>
    <row r="61" spans="1:25" s="54" customFormat="1" ht="19.5" customHeight="1">
      <c r="A61" s="375" t="s">
        <v>196</v>
      </c>
      <c r="B61" s="376">
        <v>4806</v>
      </c>
      <c r="C61" s="377">
        <v>4362</v>
      </c>
      <c r="D61" s="378">
        <v>0</v>
      </c>
      <c r="E61" s="377">
        <v>0</v>
      </c>
      <c r="F61" s="378">
        <f t="shared" si="24"/>
        <v>9168</v>
      </c>
      <c r="G61" s="379">
        <f t="shared" si="25"/>
        <v>0.008135723172435091</v>
      </c>
      <c r="H61" s="376">
        <v>5387</v>
      </c>
      <c r="I61" s="377">
        <v>4796</v>
      </c>
      <c r="J61" s="378"/>
      <c r="K61" s="377"/>
      <c r="L61" s="378">
        <f t="shared" si="26"/>
        <v>10183</v>
      </c>
      <c r="M61" s="380">
        <f t="shared" si="27"/>
        <v>-0.0996759304723559</v>
      </c>
      <c r="N61" s="376">
        <v>27739</v>
      </c>
      <c r="O61" s="377">
        <v>26025</v>
      </c>
      <c r="P61" s="378"/>
      <c r="Q61" s="377"/>
      <c r="R61" s="378">
        <f t="shared" si="28"/>
        <v>53764</v>
      </c>
      <c r="S61" s="379">
        <f t="shared" si="29"/>
        <v>0.009308946953511884</v>
      </c>
      <c r="T61" s="390">
        <v>29331</v>
      </c>
      <c r="U61" s="377">
        <v>24715</v>
      </c>
      <c r="V61" s="378"/>
      <c r="W61" s="377"/>
      <c r="X61" s="378">
        <f t="shared" si="30"/>
        <v>54046</v>
      </c>
      <c r="Y61" s="381">
        <f t="shared" si="31"/>
        <v>-0.005217777448839889</v>
      </c>
    </row>
    <row r="62" spans="1:25" s="54" customFormat="1" ht="19.5" customHeight="1">
      <c r="A62" s="375" t="s">
        <v>165</v>
      </c>
      <c r="B62" s="376">
        <v>2328</v>
      </c>
      <c r="C62" s="377">
        <v>2208</v>
      </c>
      <c r="D62" s="378">
        <v>663</v>
      </c>
      <c r="E62" s="377">
        <v>652</v>
      </c>
      <c r="F62" s="378">
        <f t="shared" si="24"/>
        <v>5851</v>
      </c>
      <c r="G62" s="379">
        <f t="shared" si="25"/>
        <v>0.005192202910331339</v>
      </c>
      <c r="H62" s="376">
        <v>2868</v>
      </c>
      <c r="I62" s="377">
        <v>2895</v>
      </c>
      <c r="J62" s="378"/>
      <c r="K62" s="377"/>
      <c r="L62" s="378">
        <f t="shared" si="26"/>
        <v>5763</v>
      </c>
      <c r="M62" s="380">
        <f t="shared" si="27"/>
        <v>0.015269824744057026</v>
      </c>
      <c r="N62" s="376">
        <v>10412</v>
      </c>
      <c r="O62" s="377">
        <v>10025</v>
      </c>
      <c r="P62" s="378">
        <v>917</v>
      </c>
      <c r="Q62" s="377">
        <v>881</v>
      </c>
      <c r="R62" s="378">
        <f t="shared" si="28"/>
        <v>22235</v>
      </c>
      <c r="S62" s="379">
        <f t="shared" si="29"/>
        <v>0.00384987046185806</v>
      </c>
      <c r="T62" s="390">
        <v>17038</v>
      </c>
      <c r="U62" s="377">
        <v>16543</v>
      </c>
      <c r="V62" s="378"/>
      <c r="W62" s="377"/>
      <c r="X62" s="378">
        <f t="shared" si="30"/>
        <v>33581</v>
      </c>
      <c r="Y62" s="381">
        <f t="shared" si="31"/>
        <v>-0.3378696286590631</v>
      </c>
    </row>
    <row r="63" spans="1:25" s="54" customFormat="1" ht="19.5" customHeight="1">
      <c r="A63" s="375" t="s">
        <v>208</v>
      </c>
      <c r="B63" s="376">
        <v>1424</v>
      </c>
      <c r="C63" s="377">
        <v>1224</v>
      </c>
      <c r="D63" s="378">
        <v>0</v>
      </c>
      <c r="E63" s="377">
        <v>0</v>
      </c>
      <c r="F63" s="378">
        <f t="shared" si="24"/>
        <v>2648</v>
      </c>
      <c r="G63" s="379">
        <f t="shared" si="25"/>
        <v>0.0023498467452670287</v>
      </c>
      <c r="H63" s="376">
        <v>3951</v>
      </c>
      <c r="I63" s="377">
        <v>3880</v>
      </c>
      <c r="J63" s="378"/>
      <c r="K63" s="377"/>
      <c r="L63" s="378">
        <f t="shared" si="26"/>
        <v>7831</v>
      </c>
      <c r="M63" s="380">
        <f t="shared" si="27"/>
        <v>-0.6618567232792747</v>
      </c>
      <c r="N63" s="376">
        <v>20639</v>
      </c>
      <c r="O63" s="377">
        <v>19934</v>
      </c>
      <c r="P63" s="378">
        <v>33</v>
      </c>
      <c r="Q63" s="377"/>
      <c r="R63" s="378">
        <f t="shared" si="28"/>
        <v>40606</v>
      </c>
      <c r="S63" s="379">
        <f t="shared" si="29"/>
        <v>0.007030710140508585</v>
      </c>
      <c r="T63" s="390">
        <v>25775</v>
      </c>
      <c r="U63" s="377">
        <v>22770</v>
      </c>
      <c r="V63" s="378"/>
      <c r="W63" s="377"/>
      <c r="X63" s="378">
        <f t="shared" si="30"/>
        <v>48545</v>
      </c>
      <c r="Y63" s="381">
        <f t="shared" si="31"/>
        <v>-0.16353898444741988</v>
      </c>
    </row>
    <row r="64" spans="1:25" s="54" customFormat="1" ht="19.5" customHeight="1" thickBot="1">
      <c r="A64" s="375" t="s">
        <v>176</v>
      </c>
      <c r="B64" s="376">
        <v>1240</v>
      </c>
      <c r="C64" s="377">
        <v>999</v>
      </c>
      <c r="D64" s="378">
        <v>66</v>
      </c>
      <c r="E64" s="377">
        <v>78</v>
      </c>
      <c r="F64" s="378">
        <f>SUM(B64:E64)</f>
        <v>2383</v>
      </c>
      <c r="G64" s="379">
        <f>F64/$F$9</f>
        <v>0.002114684589868327</v>
      </c>
      <c r="H64" s="376">
        <v>3583</v>
      </c>
      <c r="I64" s="377">
        <v>4296</v>
      </c>
      <c r="J64" s="378">
        <v>28</v>
      </c>
      <c r="K64" s="377">
        <v>26</v>
      </c>
      <c r="L64" s="378">
        <f>SUM(H64:K64)</f>
        <v>7933</v>
      </c>
      <c r="M64" s="380">
        <f>IF(ISERROR(F64/L64-1),"         /0",(F64/L64-1))</f>
        <v>-0.6996092272784571</v>
      </c>
      <c r="N64" s="376">
        <v>5883</v>
      </c>
      <c r="O64" s="377">
        <v>6147</v>
      </c>
      <c r="P64" s="378">
        <v>1619</v>
      </c>
      <c r="Q64" s="377">
        <v>1209</v>
      </c>
      <c r="R64" s="378">
        <f>SUM(N64:Q64)</f>
        <v>14858</v>
      </c>
      <c r="S64" s="379">
        <f>R64/$R$9</f>
        <v>0.0025725826544765935</v>
      </c>
      <c r="T64" s="390">
        <v>25143</v>
      </c>
      <c r="U64" s="377">
        <v>25520</v>
      </c>
      <c r="V64" s="378">
        <v>1753</v>
      </c>
      <c r="W64" s="377">
        <v>1200</v>
      </c>
      <c r="X64" s="378">
        <f>SUM(T64:W64)</f>
        <v>53616</v>
      </c>
      <c r="Y64" s="381">
        <f>IF(ISERROR(R64/X64-1),"         /0",IF(R64/X64&gt;5,"  *  ",(R64/X64-1)))</f>
        <v>-0.7228812294837361</v>
      </c>
    </row>
    <row r="65" spans="1:25" s="69" customFormat="1" ht="19.5" customHeight="1">
      <c r="A65" s="78" t="s">
        <v>49</v>
      </c>
      <c r="B65" s="75">
        <f>SUM(B66:B70)</f>
        <v>16549</v>
      </c>
      <c r="C65" s="74">
        <f>SUM(C66:C70)</f>
        <v>15728</v>
      </c>
      <c r="D65" s="73">
        <f>SUM(D66:D70)</f>
        <v>72</v>
      </c>
      <c r="E65" s="74">
        <f>SUM(E66:E70)</f>
        <v>56</v>
      </c>
      <c r="F65" s="73">
        <f aca="true" t="shared" si="32" ref="F65:F71">SUM(B65:E65)</f>
        <v>32405</v>
      </c>
      <c r="G65" s="76">
        <f aca="true" t="shared" si="33" ref="G65:G71">F65/$F$9</f>
        <v>0.028756338285641263</v>
      </c>
      <c r="H65" s="75">
        <f>SUM(H66:H70)</f>
        <v>12992</v>
      </c>
      <c r="I65" s="74">
        <f>SUM(I66:I70)</f>
        <v>13109</v>
      </c>
      <c r="J65" s="73">
        <f>SUM(J66:J70)</f>
        <v>181</v>
      </c>
      <c r="K65" s="74">
        <f>SUM(K66:K70)</f>
        <v>132</v>
      </c>
      <c r="L65" s="73">
        <f aca="true" t="shared" si="34" ref="L65:L71">SUM(H65:K65)</f>
        <v>26414</v>
      </c>
      <c r="M65" s="77">
        <f aca="true" t="shared" si="35" ref="M65:M71">IF(ISERROR(F65/L65-1),"         /0",(F65/L65-1))</f>
        <v>0.22681153933520104</v>
      </c>
      <c r="N65" s="75">
        <f>SUM(N66:N70)</f>
        <v>76717</v>
      </c>
      <c r="O65" s="74">
        <f>SUM(O66:O70)</f>
        <v>77890</v>
      </c>
      <c r="P65" s="73">
        <f>SUM(P66:P70)</f>
        <v>812</v>
      </c>
      <c r="Q65" s="74">
        <f>SUM(Q66:Q70)</f>
        <v>875</v>
      </c>
      <c r="R65" s="73">
        <f aca="true" t="shared" si="36" ref="R65:R71">SUM(N65:Q65)</f>
        <v>156294</v>
      </c>
      <c r="S65" s="76">
        <f aca="true" t="shared" si="37" ref="S65:S71">R65/$R$9</f>
        <v>0.027061464086604165</v>
      </c>
      <c r="T65" s="75">
        <f>SUM(T66:T70)</f>
        <v>61427</v>
      </c>
      <c r="U65" s="74">
        <f>SUM(U66:U70)</f>
        <v>64786</v>
      </c>
      <c r="V65" s="73">
        <f>SUM(V66:V70)</f>
        <v>2833</v>
      </c>
      <c r="W65" s="74">
        <f>SUM(W66:W70)</f>
        <v>3215</v>
      </c>
      <c r="X65" s="73">
        <f aca="true" t="shared" si="38" ref="X65:X71">SUM(T65:W65)</f>
        <v>132261</v>
      </c>
      <c r="Y65" s="70">
        <f aca="true" t="shared" si="39" ref="Y65:Y71">IF(ISERROR(R65/X65-1),"         /0",IF(R65/X65&gt;5,"  *  ",(R65/X65-1)))</f>
        <v>0.1817088937782112</v>
      </c>
    </row>
    <row r="66" spans="1:25" ht="19.5" customHeight="1">
      <c r="A66" s="368" t="s">
        <v>185</v>
      </c>
      <c r="B66" s="369">
        <v>8581</v>
      </c>
      <c r="C66" s="370">
        <v>7523</v>
      </c>
      <c r="D66" s="371">
        <v>0</v>
      </c>
      <c r="E66" s="370">
        <v>0</v>
      </c>
      <c r="F66" s="371">
        <f t="shared" si="32"/>
        <v>16104</v>
      </c>
      <c r="G66" s="372">
        <f t="shared" si="33"/>
        <v>0.014290759813361115</v>
      </c>
      <c r="H66" s="369">
        <v>3072</v>
      </c>
      <c r="I66" s="370">
        <v>3063</v>
      </c>
      <c r="J66" s="371"/>
      <c r="K66" s="370"/>
      <c r="L66" s="371">
        <f t="shared" si="34"/>
        <v>6135</v>
      </c>
      <c r="M66" s="373">
        <f t="shared" si="35"/>
        <v>1.6249388753056233</v>
      </c>
      <c r="N66" s="369">
        <v>42032</v>
      </c>
      <c r="O66" s="370">
        <v>39818</v>
      </c>
      <c r="P66" s="371"/>
      <c r="Q66" s="370"/>
      <c r="R66" s="371">
        <f t="shared" si="36"/>
        <v>81850</v>
      </c>
      <c r="S66" s="372">
        <f t="shared" si="37"/>
        <v>0.01417188654387597</v>
      </c>
      <c r="T66" s="389">
        <v>10861</v>
      </c>
      <c r="U66" s="370">
        <v>10753</v>
      </c>
      <c r="V66" s="371"/>
      <c r="W66" s="370">
        <v>116</v>
      </c>
      <c r="X66" s="371">
        <f t="shared" si="38"/>
        <v>21730</v>
      </c>
      <c r="Y66" s="374">
        <f t="shared" si="39"/>
        <v>2.766682006442706</v>
      </c>
    </row>
    <row r="67" spans="1:25" ht="19.5" customHeight="1">
      <c r="A67" s="375" t="s">
        <v>164</v>
      </c>
      <c r="B67" s="376">
        <v>3539</v>
      </c>
      <c r="C67" s="377">
        <v>4306</v>
      </c>
      <c r="D67" s="378">
        <v>1</v>
      </c>
      <c r="E67" s="377">
        <v>0</v>
      </c>
      <c r="F67" s="378">
        <f t="shared" si="32"/>
        <v>7846</v>
      </c>
      <c r="G67" s="379">
        <f t="shared" si="33"/>
        <v>0.0069625746085215665</v>
      </c>
      <c r="H67" s="376">
        <v>6542</v>
      </c>
      <c r="I67" s="377">
        <v>6735</v>
      </c>
      <c r="J67" s="378">
        <v>6</v>
      </c>
      <c r="K67" s="377">
        <v>0</v>
      </c>
      <c r="L67" s="378">
        <f t="shared" si="34"/>
        <v>13283</v>
      </c>
      <c r="M67" s="380">
        <f t="shared" si="35"/>
        <v>-0.4093201836934427</v>
      </c>
      <c r="N67" s="376">
        <v>17193</v>
      </c>
      <c r="O67" s="377">
        <v>20138</v>
      </c>
      <c r="P67" s="378">
        <v>421</v>
      </c>
      <c r="Q67" s="377">
        <v>492</v>
      </c>
      <c r="R67" s="378">
        <f t="shared" si="36"/>
        <v>38244</v>
      </c>
      <c r="S67" s="379">
        <f t="shared" si="37"/>
        <v>0.0066217425654733365</v>
      </c>
      <c r="T67" s="390">
        <v>33928</v>
      </c>
      <c r="U67" s="377">
        <v>36007</v>
      </c>
      <c r="V67" s="378">
        <v>57</v>
      </c>
      <c r="W67" s="377">
        <v>186</v>
      </c>
      <c r="X67" s="378">
        <f t="shared" si="38"/>
        <v>70178</v>
      </c>
      <c r="Y67" s="381">
        <f t="shared" si="39"/>
        <v>-0.4550428909344809</v>
      </c>
    </row>
    <row r="68" spans="1:25" ht="19.5" customHeight="1">
      <c r="A68" s="375" t="s">
        <v>169</v>
      </c>
      <c r="B68" s="376">
        <v>3066</v>
      </c>
      <c r="C68" s="377">
        <v>2724</v>
      </c>
      <c r="D68" s="378">
        <v>0</v>
      </c>
      <c r="E68" s="377">
        <v>0</v>
      </c>
      <c r="F68" s="378">
        <f t="shared" si="32"/>
        <v>5790</v>
      </c>
      <c r="G68" s="379">
        <f t="shared" si="33"/>
        <v>0.005138071244371638</v>
      </c>
      <c r="H68" s="376">
        <v>1513</v>
      </c>
      <c r="I68" s="377">
        <v>1473</v>
      </c>
      <c r="J68" s="378"/>
      <c r="K68" s="377"/>
      <c r="L68" s="378">
        <f t="shared" si="34"/>
        <v>2986</v>
      </c>
      <c r="M68" s="380">
        <f t="shared" si="35"/>
        <v>0.9390488948425988</v>
      </c>
      <c r="N68" s="376">
        <v>11386</v>
      </c>
      <c r="O68" s="377">
        <v>11512</v>
      </c>
      <c r="P68" s="378"/>
      <c r="Q68" s="377"/>
      <c r="R68" s="378">
        <f t="shared" si="36"/>
        <v>22898</v>
      </c>
      <c r="S68" s="379">
        <f t="shared" si="37"/>
        <v>0.003964665340032644</v>
      </c>
      <c r="T68" s="390">
        <v>7205</v>
      </c>
      <c r="U68" s="377">
        <v>7506</v>
      </c>
      <c r="V68" s="378"/>
      <c r="W68" s="377"/>
      <c r="X68" s="378">
        <f t="shared" si="38"/>
        <v>14711</v>
      </c>
      <c r="Y68" s="381">
        <f t="shared" si="39"/>
        <v>0.5565223302290803</v>
      </c>
    </row>
    <row r="69" spans="1:25" ht="19.5" customHeight="1">
      <c r="A69" s="375" t="s">
        <v>165</v>
      </c>
      <c r="B69" s="376">
        <v>911</v>
      </c>
      <c r="C69" s="377">
        <v>889</v>
      </c>
      <c r="D69" s="378">
        <v>0</v>
      </c>
      <c r="E69" s="377">
        <v>0</v>
      </c>
      <c r="F69" s="378">
        <f t="shared" si="32"/>
        <v>1800</v>
      </c>
      <c r="G69" s="379">
        <f t="shared" si="33"/>
        <v>0.0015973278479911826</v>
      </c>
      <c r="H69" s="376">
        <v>1321</v>
      </c>
      <c r="I69" s="377">
        <v>1339</v>
      </c>
      <c r="J69" s="378"/>
      <c r="K69" s="377"/>
      <c r="L69" s="378">
        <f t="shared" si="34"/>
        <v>2660</v>
      </c>
      <c r="M69" s="380">
        <f t="shared" si="35"/>
        <v>-0.32330827067669177</v>
      </c>
      <c r="N69" s="376">
        <v>4203</v>
      </c>
      <c r="O69" s="377">
        <v>4717</v>
      </c>
      <c r="P69" s="378"/>
      <c r="Q69" s="377"/>
      <c r="R69" s="378">
        <f t="shared" si="36"/>
        <v>8920</v>
      </c>
      <c r="S69" s="379">
        <f t="shared" si="37"/>
        <v>0.0015444499446716391</v>
      </c>
      <c r="T69" s="390">
        <v>5969</v>
      </c>
      <c r="U69" s="377">
        <v>6122</v>
      </c>
      <c r="V69" s="378"/>
      <c r="W69" s="377"/>
      <c r="X69" s="378">
        <f t="shared" si="38"/>
        <v>12091</v>
      </c>
      <c r="Y69" s="381">
        <f t="shared" si="39"/>
        <v>-0.26226118600612025</v>
      </c>
    </row>
    <row r="70" spans="1:25" ht="19.5" customHeight="1" thickBot="1">
      <c r="A70" s="375" t="s">
        <v>176</v>
      </c>
      <c r="B70" s="376">
        <v>452</v>
      </c>
      <c r="C70" s="377">
        <v>286</v>
      </c>
      <c r="D70" s="378">
        <v>71</v>
      </c>
      <c r="E70" s="377">
        <v>56</v>
      </c>
      <c r="F70" s="378">
        <f t="shared" si="32"/>
        <v>865</v>
      </c>
      <c r="G70" s="379">
        <f t="shared" si="33"/>
        <v>0.0007676047713957628</v>
      </c>
      <c r="H70" s="376">
        <v>544</v>
      </c>
      <c r="I70" s="377">
        <v>499</v>
      </c>
      <c r="J70" s="378">
        <v>175</v>
      </c>
      <c r="K70" s="377">
        <v>132</v>
      </c>
      <c r="L70" s="378">
        <f t="shared" si="34"/>
        <v>1350</v>
      </c>
      <c r="M70" s="380">
        <f t="shared" si="35"/>
        <v>-0.3592592592592593</v>
      </c>
      <c r="N70" s="376">
        <v>1903</v>
      </c>
      <c r="O70" s="377">
        <v>1705</v>
      </c>
      <c r="P70" s="378">
        <v>391</v>
      </c>
      <c r="Q70" s="377">
        <v>383</v>
      </c>
      <c r="R70" s="378">
        <f t="shared" si="36"/>
        <v>4382</v>
      </c>
      <c r="S70" s="379">
        <f t="shared" si="37"/>
        <v>0.0007587196925505742</v>
      </c>
      <c r="T70" s="390">
        <v>3464</v>
      </c>
      <c r="U70" s="377">
        <v>4398</v>
      </c>
      <c r="V70" s="378">
        <v>2776</v>
      </c>
      <c r="W70" s="377">
        <v>2913</v>
      </c>
      <c r="X70" s="378">
        <f t="shared" si="38"/>
        <v>13551</v>
      </c>
      <c r="Y70" s="381">
        <f t="shared" si="39"/>
        <v>-0.6766290310678178</v>
      </c>
    </row>
    <row r="71" spans="1:25" s="54" customFormat="1" ht="19.5" customHeight="1" thickBot="1">
      <c r="A71" s="68" t="s">
        <v>48</v>
      </c>
      <c r="B71" s="65">
        <v>4016</v>
      </c>
      <c r="C71" s="64">
        <v>3582</v>
      </c>
      <c r="D71" s="63">
        <v>0</v>
      </c>
      <c r="E71" s="64">
        <v>0</v>
      </c>
      <c r="F71" s="63">
        <f t="shared" si="32"/>
        <v>7598</v>
      </c>
      <c r="G71" s="66">
        <f t="shared" si="33"/>
        <v>0.006742498327242781</v>
      </c>
      <c r="H71" s="65">
        <v>3435</v>
      </c>
      <c r="I71" s="64">
        <v>3212</v>
      </c>
      <c r="J71" s="63">
        <v>73</v>
      </c>
      <c r="K71" s="64">
        <v>51</v>
      </c>
      <c r="L71" s="63">
        <f t="shared" si="34"/>
        <v>6771</v>
      </c>
      <c r="M71" s="67">
        <f t="shared" si="35"/>
        <v>0.12213853197459756</v>
      </c>
      <c r="N71" s="65">
        <v>16951</v>
      </c>
      <c r="O71" s="64">
        <v>15097</v>
      </c>
      <c r="P71" s="63">
        <v>0</v>
      </c>
      <c r="Q71" s="64">
        <v>0</v>
      </c>
      <c r="R71" s="63">
        <f t="shared" si="36"/>
        <v>32048</v>
      </c>
      <c r="S71" s="66">
        <f t="shared" si="37"/>
        <v>0.005548938545609494</v>
      </c>
      <c r="T71" s="65">
        <v>13983</v>
      </c>
      <c r="U71" s="64">
        <v>13879</v>
      </c>
      <c r="V71" s="63">
        <v>95</v>
      </c>
      <c r="W71" s="64">
        <v>65</v>
      </c>
      <c r="X71" s="63">
        <f t="shared" si="38"/>
        <v>28022</v>
      </c>
      <c r="Y71" s="60">
        <f t="shared" si="39"/>
        <v>0.14367282849189933</v>
      </c>
    </row>
    <row r="72" ht="7.5" customHeight="1" thickTop="1">
      <c r="A72" s="29"/>
    </row>
    <row r="73" ht="14.25">
      <c r="A73" s="29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2:Y65536 M72:M65536 Y3 M3">
    <cfRule type="cellIs" priority="3" dxfId="99" operator="lessThan" stopIfTrue="1">
      <formula>0</formula>
    </cfRule>
  </conditionalFormatting>
  <conditionalFormatting sqref="Y9:Y71 M9:M71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5"/>
  <sheetViews>
    <sheetView showGridLines="0" zoomScale="85" zoomScaleNormal="85" zoomScalePageLayoutView="0" workbookViewId="0" topLeftCell="A1">
      <selection activeCell="A62" sqref="A62:IV62"/>
    </sheetView>
  </sheetViews>
  <sheetFormatPr defaultColWidth="8.00390625" defaultRowHeight="15"/>
  <cols>
    <col min="1" max="1" width="35.7109375" style="30" customWidth="1"/>
    <col min="2" max="2" width="8.28125" style="30" customWidth="1"/>
    <col min="3" max="3" width="9.7109375" style="30" bestFit="1" customWidth="1"/>
    <col min="4" max="4" width="8.00390625" style="30" bestFit="1" customWidth="1"/>
    <col min="5" max="5" width="9.140625" style="30" customWidth="1"/>
    <col min="6" max="6" width="8.57421875" style="30" bestFit="1" customWidth="1"/>
    <col min="7" max="7" width="9.00390625" style="30" bestFit="1" customWidth="1"/>
    <col min="8" max="8" width="8.28125" style="30" customWidth="1"/>
    <col min="9" max="9" width="9.7109375" style="30" bestFit="1" customWidth="1"/>
    <col min="10" max="10" width="7.8515625" style="30" customWidth="1"/>
    <col min="11" max="11" width="9.00390625" style="30" customWidth="1"/>
    <col min="12" max="12" width="8.421875" style="30" customWidth="1"/>
    <col min="13" max="13" width="8.8515625" style="30" bestFit="1" customWidth="1"/>
    <col min="14" max="14" width="9.28125" style="30" bestFit="1" customWidth="1"/>
    <col min="15" max="15" width="9.421875" style="30" customWidth="1"/>
    <col min="16" max="16" width="8.00390625" style="30" customWidth="1"/>
    <col min="17" max="17" width="9.28125" style="30" customWidth="1"/>
    <col min="18" max="18" width="9.8515625" style="30" bestFit="1" customWidth="1"/>
    <col min="19" max="19" width="9.57421875" style="30" customWidth="1"/>
    <col min="20" max="20" width="10.140625" style="30" customWidth="1"/>
    <col min="21" max="21" width="9.421875" style="30" customWidth="1"/>
    <col min="22" max="22" width="8.57421875" style="30" bestFit="1" customWidth="1"/>
    <col min="23" max="23" width="9.00390625" style="30" customWidth="1"/>
    <col min="24" max="24" width="9.8515625" style="30" bestFit="1" customWidth="1"/>
    <col min="25" max="25" width="8.57421875" style="30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651" t="s">
        <v>62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21" customHeight="1" thickBot="1">
      <c r="A4" s="660" t="s">
        <v>40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</row>
    <row r="5" spans="1:25" s="59" customFormat="1" ht="15.75" customHeight="1" thickBot="1" thickTop="1">
      <c r="A5" s="670" t="s">
        <v>54</v>
      </c>
      <c r="B5" s="644" t="s">
        <v>33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32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42" customFormat="1" ht="26.25" customHeight="1" thickBot="1">
      <c r="A6" s="671"/>
      <c r="B6" s="636" t="s">
        <v>159</v>
      </c>
      <c r="C6" s="637"/>
      <c r="D6" s="637"/>
      <c r="E6" s="637"/>
      <c r="F6" s="637"/>
      <c r="G6" s="641" t="s">
        <v>31</v>
      </c>
      <c r="H6" s="636" t="s">
        <v>160</v>
      </c>
      <c r="I6" s="637"/>
      <c r="J6" s="637"/>
      <c r="K6" s="637"/>
      <c r="L6" s="637"/>
      <c r="M6" s="638" t="s">
        <v>30</v>
      </c>
      <c r="N6" s="636" t="s">
        <v>161</v>
      </c>
      <c r="O6" s="637"/>
      <c r="P6" s="637"/>
      <c r="Q6" s="637"/>
      <c r="R6" s="637"/>
      <c r="S6" s="641" t="s">
        <v>31</v>
      </c>
      <c r="T6" s="636" t="s">
        <v>162</v>
      </c>
      <c r="U6" s="637"/>
      <c r="V6" s="637"/>
      <c r="W6" s="637"/>
      <c r="X6" s="637"/>
      <c r="Y6" s="654" t="s">
        <v>30</v>
      </c>
    </row>
    <row r="7" spans="1:25" s="42" customFormat="1" ht="26.25" customHeight="1">
      <c r="A7" s="672"/>
      <c r="B7" s="610" t="s">
        <v>20</v>
      </c>
      <c r="C7" s="602"/>
      <c r="D7" s="601" t="s">
        <v>19</v>
      </c>
      <c r="E7" s="602"/>
      <c r="F7" s="669" t="s">
        <v>15</v>
      </c>
      <c r="G7" s="642"/>
      <c r="H7" s="610" t="s">
        <v>20</v>
      </c>
      <c r="I7" s="602"/>
      <c r="J7" s="601" t="s">
        <v>19</v>
      </c>
      <c r="K7" s="602"/>
      <c r="L7" s="669" t="s">
        <v>15</v>
      </c>
      <c r="M7" s="639"/>
      <c r="N7" s="610" t="s">
        <v>20</v>
      </c>
      <c r="O7" s="602"/>
      <c r="P7" s="601" t="s">
        <v>19</v>
      </c>
      <c r="Q7" s="602"/>
      <c r="R7" s="669" t="s">
        <v>15</v>
      </c>
      <c r="S7" s="642"/>
      <c r="T7" s="610" t="s">
        <v>20</v>
      </c>
      <c r="U7" s="602"/>
      <c r="V7" s="601" t="s">
        <v>19</v>
      </c>
      <c r="W7" s="602"/>
      <c r="X7" s="669" t="s">
        <v>15</v>
      </c>
      <c r="Y7" s="655"/>
    </row>
    <row r="8" spans="1:25" s="55" customFormat="1" ht="27" thickBot="1">
      <c r="A8" s="673"/>
      <c r="B8" s="58" t="s">
        <v>28</v>
      </c>
      <c r="C8" s="56" t="s">
        <v>27</v>
      </c>
      <c r="D8" s="57" t="s">
        <v>28</v>
      </c>
      <c r="E8" s="56" t="s">
        <v>27</v>
      </c>
      <c r="F8" s="650"/>
      <c r="G8" s="643"/>
      <c r="H8" s="58" t="s">
        <v>28</v>
      </c>
      <c r="I8" s="56" t="s">
        <v>27</v>
      </c>
      <c r="J8" s="57" t="s">
        <v>28</v>
      </c>
      <c r="K8" s="56" t="s">
        <v>27</v>
      </c>
      <c r="L8" s="650"/>
      <c r="M8" s="640"/>
      <c r="N8" s="58" t="s">
        <v>28</v>
      </c>
      <c r="O8" s="56" t="s">
        <v>27</v>
      </c>
      <c r="P8" s="57" t="s">
        <v>28</v>
      </c>
      <c r="Q8" s="56" t="s">
        <v>27</v>
      </c>
      <c r="R8" s="650"/>
      <c r="S8" s="643"/>
      <c r="T8" s="58" t="s">
        <v>28</v>
      </c>
      <c r="U8" s="56" t="s">
        <v>27</v>
      </c>
      <c r="V8" s="57" t="s">
        <v>28</v>
      </c>
      <c r="W8" s="56" t="s">
        <v>27</v>
      </c>
      <c r="X8" s="650"/>
      <c r="Y8" s="656"/>
    </row>
    <row r="9" spans="1:25" s="705" customFormat="1" ht="18" customHeight="1" thickBot="1" thickTop="1">
      <c r="A9" s="695" t="s">
        <v>22</v>
      </c>
      <c r="B9" s="696">
        <f>B10+B21+B35+B47+B58+B62</f>
        <v>30015.677</v>
      </c>
      <c r="C9" s="697">
        <f>C10+C21+C35+C47+C58+C62</f>
        <v>15976.408999999998</v>
      </c>
      <c r="D9" s="698">
        <f>D10+D21+D35+D47+D58+D62</f>
        <v>7520.960000000001</v>
      </c>
      <c r="E9" s="697">
        <f>E10+E21+E35+E47+E58+E62</f>
        <v>3299.1270000000004</v>
      </c>
      <c r="F9" s="698">
        <f aca="true" t="shared" si="0" ref="F9:F20">SUM(B9:E9)</f>
        <v>56812.172999999995</v>
      </c>
      <c r="G9" s="745">
        <f aca="true" t="shared" si="1" ref="G9:G20">F9/$F$9</f>
        <v>1</v>
      </c>
      <c r="H9" s="696">
        <f>H10+H21+H35+H47+H58+H62</f>
        <v>25644.653000000002</v>
      </c>
      <c r="I9" s="697">
        <f>I10+I21+I35+I47+I58+I62</f>
        <v>14499.858000000002</v>
      </c>
      <c r="J9" s="698">
        <f>J10+J21+J35+J47+J58+J62</f>
        <v>17823.757</v>
      </c>
      <c r="K9" s="697">
        <f>K10+K21+K35+K47+K58+K62</f>
        <v>6291.789000000001</v>
      </c>
      <c r="L9" s="698">
        <f aca="true" t="shared" si="2" ref="L9:L20">SUM(H9:K9)</f>
        <v>64260.057000000015</v>
      </c>
      <c r="M9" s="746">
        <f aca="true" t="shared" si="3" ref="M9:M23">IF(ISERROR(F9/L9-1),"         /0",(F9/L9-1))</f>
        <v>-0.11590223145927214</v>
      </c>
      <c r="N9" s="696">
        <f>N10+N21+N35+N47+N58+N62</f>
        <v>143656.593</v>
      </c>
      <c r="O9" s="697">
        <f>O10+O21+O35+O47+O58+O62</f>
        <v>76150.652</v>
      </c>
      <c r="P9" s="698">
        <f>P10+P21+P35+P47+P58+P62</f>
        <v>38914.97</v>
      </c>
      <c r="Q9" s="697">
        <f>Q10+Q21+Q35+Q47+Q58+Q62</f>
        <v>18036.392</v>
      </c>
      <c r="R9" s="698">
        <f aca="true" t="shared" si="4" ref="R9:R20">SUM(N9:Q9)</f>
        <v>276758.607</v>
      </c>
      <c r="S9" s="745">
        <f aca="true" t="shared" si="5" ref="S9:S20">R9/$R$9</f>
        <v>1</v>
      </c>
      <c r="T9" s="696">
        <f>T10+T21+T35+T47+T58+T62</f>
        <v>117425.43399999998</v>
      </c>
      <c r="U9" s="697">
        <f>U10+U21+U35+U47+U58+U62</f>
        <v>66226.31599999999</v>
      </c>
      <c r="V9" s="698">
        <f>V10+V21+V35+V47+V58+V62</f>
        <v>77326.87599999999</v>
      </c>
      <c r="W9" s="697">
        <f>W10+W21+W35+W47+W58+W62</f>
        <v>28524.057000000008</v>
      </c>
      <c r="X9" s="698">
        <f aca="true" t="shared" si="6" ref="X9:X20">SUM(T9:W9)</f>
        <v>289502.68299999996</v>
      </c>
      <c r="Y9" s="747">
        <f>IF(ISERROR(R9/X9-1),"         /0",(R9/X9-1))</f>
        <v>-0.04402057994053188</v>
      </c>
    </row>
    <row r="10" spans="1:25" s="428" customFormat="1" ht="19.5" customHeight="1" thickTop="1">
      <c r="A10" s="430" t="s">
        <v>53</v>
      </c>
      <c r="B10" s="431">
        <f>SUM(B11:B20)</f>
        <v>19214.503000000004</v>
      </c>
      <c r="C10" s="432">
        <f>SUM(C11:C20)</f>
        <v>6942.3679999999995</v>
      </c>
      <c r="D10" s="433">
        <f>SUM(D11:D20)</f>
        <v>6649.077000000001</v>
      </c>
      <c r="E10" s="432">
        <f>SUM(E11:E20)</f>
        <v>2862.378</v>
      </c>
      <c r="F10" s="433">
        <f t="shared" si="0"/>
        <v>35668.326</v>
      </c>
      <c r="G10" s="434">
        <f t="shared" si="1"/>
        <v>0.6278289337744571</v>
      </c>
      <c r="H10" s="431">
        <f>SUM(H11:H20)</f>
        <v>15745.576</v>
      </c>
      <c r="I10" s="432">
        <f>SUM(I11:I20)</f>
        <v>5386.06</v>
      </c>
      <c r="J10" s="433">
        <f>SUM(J11:J20)</f>
        <v>15295.111000000003</v>
      </c>
      <c r="K10" s="432">
        <f>SUM(K11:K20)</f>
        <v>4380.737</v>
      </c>
      <c r="L10" s="433">
        <f t="shared" si="2"/>
        <v>40807.484000000004</v>
      </c>
      <c r="M10" s="435">
        <f t="shared" si="3"/>
        <v>-0.12593665416863242</v>
      </c>
      <c r="N10" s="431">
        <f>SUM(N11:N20)</f>
        <v>93088.027</v>
      </c>
      <c r="O10" s="432">
        <f>SUM(O11:O20)</f>
        <v>31895.826</v>
      </c>
      <c r="P10" s="433">
        <f>SUM(P11:P20)</f>
        <v>33876.017</v>
      </c>
      <c r="Q10" s="432">
        <f>SUM(Q11:Q20)</f>
        <v>15659.688</v>
      </c>
      <c r="R10" s="433">
        <f t="shared" si="4"/>
        <v>174519.558</v>
      </c>
      <c r="S10" s="434">
        <f t="shared" si="5"/>
        <v>0.6305840309421704</v>
      </c>
      <c r="T10" s="431">
        <f>SUM(T11:T20)</f>
        <v>69094.60699999999</v>
      </c>
      <c r="U10" s="432">
        <f>SUM(U11:U20)</f>
        <v>24382.737999999994</v>
      </c>
      <c r="V10" s="433">
        <f>SUM(V11:V20)</f>
        <v>65689.49399999999</v>
      </c>
      <c r="W10" s="432">
        <f>SUM(W11:W20)</f>
        <v>20725.284000000007</v>
      </c>
      <c r="X10" s="433">
        <f t="shared" si="6"/>
        <v>179892.123</v>
      </c>
      <c r="Y10" s="436">
        <f aca="true" t="shared" si="7" ref="Y10:Y20">IF(ISERROR(R10/X10-1),"         /0",IF(R10/X10&gt;5,"  *  ",(R10/X10-1)))</f>
        <v>-0.029865482214582628</v>
      </c>
    </row>
    <row r="11" spans="1:25" ht="19.5" customHeight="1">
      <c r="A11" s="368" t="s">
        <v>301</v>
      </c>
      <c r="B11" s="369">
        <v>12803.856</v>
      </c>
      <c r="C11" s="370">
        <v>5159.304</v>
      </c>
      <c r="D11" s="371">
        <v>6023.3060000000005</v>
      </c>
      <c r="E11" s="370">
        <v>2712.04</v>
      </c>
      <c r="F11" s="371">
        <f t="shared" si="0"/>
        <v>26698.506</v>
      </c>
      <c r="G11" s="372">
        <f t="shared" si="1"/>
        <v>0.46994340455873784</v>
      </c>
      <c r="H11" s="369">
        <v>10307.813</v>
      </c>
      <c r="I11" s="370">
        <v>3753.727</v>
      </c>
      <c r="J11" s="371">
        <v>11921.525000000001</v>
      </c>
      <c r="K11" s="370">
        <v>3716.4889999999996</v>
      </c>
      <c r="L11" s="371">
        <f t="shared" si="2"/>
        <v>29699.554000000004</v>
      </c>
      <c r="M11" s="373">
        <f t="shared" si="3"/>
        <v>-0.10104690461008281</v>
      </c>
      <c r="N11" s="369">
        <v>62860.48600000001</v>
      </c>
      <c r="O11" s="370">
        <v>22972.372</v>
      </c>
      <c r="P11" s="371">
        <v>30979.640999999996</v>
      </c>
      <c r="Q11" s="370">
        <v>14859.465</v>
      </c>
      <c r="R11" s="371">
        <f t="shared" si="4"/>
        <v>131671.964</v>
      </c>
      <c r="S11" s="372">
        <f t="shared" si="5"/>
        <v>0.47576465797141404</v>
      </c>
      <c r="T11" s="369">
        <v>45558.862</v>
      </c>
      <c r="U11" s="370">
        <v>16713.534999999996</v>
      </c>
      <c r="V11" s="371">
        <v>52560.46799999999</v>
      </c>
      <c r="W11" s="370">
        <v>17926.351000000002</v>
      </c>
      <c r="X11" s="371">
        <f t="shared" si="6"/>
        <v>132759.216</v>
      </c>
      <c r="Y11" s="374">
        <f t="shared" si="7"/>
        <v>-0.008189653665926833</v>
      </c>
    </row>
    <row r="12" spans="1:25" ht="19.5" customHeight="1">
      <c r="A12" s="375" t="s">
        <v>302</v>
      </c>
      <c r="B12" s="376">
        <v>5214.455</v>
      </c>
      <c r="C12" s="377">
        <v>352.45799999999997</v>
      </c>
      <c r="D12" s="378">
        <v>545.622</v>
      </c>
      <c r="E12" s="377">
        <v>50.197</v>
      </c>
      <c r="F12" s="378">
        <f t="shared" si="0"/>
        <v>6162.732</v>
      </c>
      <c r="G12" s="379">
        <f t="shared" si="1"/>
        <v>0.10847555505401986</v>
      </c>
      <c r="H12" s="376">
        <v>4305.262</v>
      </c>
      <c r="I12" s="377">
        <v>168.512</v>
      </c>
      <c r="J12" s="378">
        <v>3163.303</v>
      </c>
      <c r="K12" s="377">
        <v>234.003</v>
      </c>
      <c r="L12" s="378">
        <f t="shared" si="2"/>
        <v>7871.079999999999</v>
      </c>
      <c r="M12" s="380">
        <f t="shared" si="3"/>
        <v>-0.21704111761028977</v>
      </c>
      <c r="N12" s="376">
        <v>24452.588999999996</v>
      </c>
      <c r="O12" s="377">
        <v>1937.587</v>
      </c>
      <c r="P12" s="378">
        <v>2278.809</v>
      </c>
      <c r="Q12" s="377">
        <v>186.567</v>
      </c>
      <c r="R12" s="378">
        <f t="shared" si="4"/>
        <v>28855.551999999996</v>
      </c>
      <c r="S12" s="379">
        <f t="shared" si="5"/>
        <v>0.10426252795816389</v>
      </c>
      <c r="T12" s="376">
        <v>19109.851000000002</v>
      </c>
      <c r="U12" s="377">
        <v>926.2330000000001</v>
      </c>
      <c r="V12" s="378">
        <v>12854.763999999997</v>
      </c>
      <c r="W12" s="377">
        <v>1082.164</v>
      </c>
      <c r="X12" s="378">
        <f t="shared" si="6"/>
        <v>33973.011999999995</v>
      </c>
      <c r="Y12" s="381">
        <f t="shared" si="7"/>
        <v>-0.1506330966474212</v>
      </c>
    </row>
    <row r="13" spans="1:25" ht="19.5" customHeight="1">
      <c r="A13" s="375" t="s">
        <v>304</v>
      </c>
      <c r="B13" s="376">
        <v>538.292</v>
      </c>
      <c r="C13" s="377">
        <v>147.083</v>
      </c>
      <c r="D13" s="378">
        <v>0</v>
      </c>
      <c r="E13" s="377">
        <v>0</v>
      </c>
      <c r="F13" s="378">
        <f t="shared" si="0"/>
        <v>685.375</v>
      </c>
      <c r="G13" s="379">
        <f t="shared" si="1"/>
        <v>0.012063875817599866</v>
      </c>
      <c r="H13" s="376">
        <v>372.202</v>
      </c>
      <c r="I13" s="377">
        <v>80.052</v>
      </c>
      <c r="J13" s="378"/>
      <c r="K13" s="377">
        <v>148.19099999999997</v>
      </c>
      <c r="L13" s="378">
        <f t="shared" si="2"/>
        <v>600.4449999999999</v>
      </c>
      <c r="M13" s="380">
        <f>IF(ISERROR(F13/L13-1),"         /0",(F13/L13-1))</f>
        <v>0.1414450948879582</v>
      </c>
      <c r="N13" s="376">
        <v>2478.147</v>
      </c>
      <c r="O13" s="377">
        <v>588.293</v>
      </c>
      <c r="P13" s="378">
        <v>0</v>
      </c>
      <c r="Q13" s="377">
        <v>4.485</v>
      </c>
      <c r="R13" s="378">
        <f t="shared" si="4"/>
        <v>3070.925</v>
      </c>
      <c r="S13" s="379">
        <f t="shared" si="5"/>
        <v>0.011096041540634</v>
      </c>
      <c r="T13" s="376">
        <v>1093.877</v>
      </c>
      <c r="U13" s="377">
        <v>371.24600000000004</v>
      </c>
      <c r="V13" s="378">
        <v>11.051</v>
      </c>
      <c r="W13" s="377">
        <v>457.4479999999999</v>
      </c>
      <c r="X13" s="378">
        <f t="shared" si="6"/>
        <v>1933.6219999999998</v>
      </c>
      <c r="Y13" s="381">
        <f t="shared" si="7"/>
        <v>0.5881723521970688</v>
      </c>
    </row>
    <row r="14" spans="1:25" ht="19.5" customHeight="1">
      <c r="A14" s="375" t="s">
        <v>311</v>
      </c>
      <c r="B14" s="376">
        <v>264.675</v>
      </c>
      <c r="C14" s="377">
        <v>252.484</v>
      </c>
      <c r="D14" s="378">
        <v>46.6</v>
      </c>
      <c r="E14" s="377">
        <v>46.094</v>
      </c>
      <c r="F14" s="378">
        <f>SUM(B14:E14)</f>
        <v>609.8530000000001</v>
      </c>
      <c r="G14" s="379">
        <f>F14/$F$9</f>
        <v>0.010734548034274276</v>
      </c>
      <c r="H14" s="376">
        <v>294.987</v>
      </c>
      <c r="I14" s="377">
        <v>184.845</v>
      </c>
      <c r="J14" s="378">
        <v>6.387</v>
      </c>
      <c r="K14" s="377">
        <v>10.014</v>
      </c>
      <c r="L14" s="378">
        <f>SUM(H14:K14)</f>
        <v>496.233</v>
      </c>
      <c r="M14" s="380">
        <f>IF(ISERROR(F14/L14-1),"         /0",(F14/L14-1))</f>
        <v>0.22896502247935957</v>
      </c>
      <c r="N14" s="376">
        <v>1308.455</v>
      </c>
      <c r="O14" s="377">
        <v>1076.098</v>
      </c>
      <c r="P14" s="378">
        <v>46.6</v>
      </c>
      <c r="Q14" s="377">
        <v>88.97200000000001</v>
      </c>
      <c r="R14" s="378">
        <f>SUM(N14:Q14)</f>
        <v>2520.125</v>
      </c>
      <c r="S14" s="379">
        <f>R14/$R$9</f>
        <v>0.009105859533394746</v>
      </c>
      <c r="T14" s="376">
        <v>1490.0780000000002</v>
      </c>
      <c r="U14" s="377">
        <v>811.988</v>
      </c>
      <c r="V14" s="378">
        <v>6.387</v>
      </c>
      <c r="W14" s="377">
        <v>48.73599999999999</v>
      </c>
      <c r="X14" s="378">
        <f>SUM(T14:W14)</f>
        <v>2357.1890000000003</v>
      </c>
      <c r="Y14" s="381">
        <f>IF(ISERROR(R14/X14-1),"         /0",IF(R14/X14&gt;5,"  *  ",(R14/X14-1)))</f>
        <v>0.06912301050106695</v>
      </c>
    </row>
    <row r="15" spans="1:25" ht="19.5" customHeight="1">
      <c r="A15" s="375" t="s">
        <v>444</v>
      </c>
      <c r="B15" s="376">
        <v>0</v>
      </c>
      <c r="C15" s="377">
        <v>452.837</v>
      </c>
      <c r="D15" s="378">
        <v>0</v>
      </c>
      <c r="E15" s="377">
        <v>0</v>
      </c>
      <c r="F15" s="378">
        <f>SUM(B15:E15)</f>
        <v>452.837</v>
      </c>
      <c r="G15" s="379">
        <f>F15/$F$9</f>
        <v>0.007970774150814475</v>
      </c>
      <c r="H15" s="376">
        <v>0</v>
      </c>
      <c r="I15" s="377">
        <v>416.079</v>
      </c>
      <c r="J15" s="378"/>
      <c r="K15" s="377"/>
      <c r="L15" s="378">
        <f>SUM(H15:K15)</f>
        <v>416.079</v>
      </c>
      <c r="M15" s="380">
        <f>IF(ISERROR(F15/L15-1),"         /0",(F15/L15-1))</f>
        <v>0.0883438000956549</v>
      </c>
      <c r="N15" s="376">
        <v>0</v>
      </c>
      <c r="O15" s="377">
        <v>2165.5519999999997</v>
      </c>
      <c r="P15" s="378"/>
      <c r="Q15" s="377"/>
      <c r="R15" s="378">
        <f>SUM(N15:Q15)</f>
        <v>2165.5519999999997</v>
      </c>
      <c r="S15" s="379">
        <f>R15/$R$9</f>
        <v>0.007824696125891397</v>
      </c>
      <c r="T15" s="376">
        <v>0</v>
      </c>
      <c r="U15" s="377">
        <v>1872.2350000000001</v>
      </c>
      <c r="V15" s="378"/>
      <c r="W15" s="377"/>
      <c r="X15" s="378">
        <f>SUM(T15:W15)</f>
        <v>1872.2350000000001</v>
      </c>
      <c r="Y15" s="381">
        <f>IF(ISERROR(R15/X15-1),"         /0",IF(R15/X15&gt;5,"  *  ",(R15/X15-1)))</f>
        <v>0.15666676458884687</v>
      </c>
    </row>
    <row r="16" spans="1:25" ht="19.5" customHeight="1">
      <c r="A16" s="375" t="s">
        <v>306</v>
      </c>
      <c r="B16" s="376">
        <v>29.38</v>
      </c>
      <c r="C16" s="377">
        <v>281.377</v>
      </c>
      <c r="D16" s="378">
        <v>0</v>
      </c>
      <c r="E16" s="377">
        <v>0</v>
      </c>
      <c r="F16" s="378">
        <f>SUM(B16:E16)</f>
        <v>310.757</v>
      </c>
      <c r="G16" s="379">
        <f>F16/$F$9</f>
        <v>0.005469901670545149</v>
      </c>
      <c r="H16" s="376">
        <v>20.700000000000003</v>
      </c>
      <c r="I16" s="377">
        <v>381.14000000000004</v>
      </c>
      <c r="J16" s="378"/>
      <c r="K16" s="377">
        <v>0</v>
      </c>
      <c r="L16" s="378">
        <f>SUM(H16:K16)</f>
        <v>401.84000000000003</v>
      </c>
      <c r="M16" s="380">
        <f>IF(ISERROR(F16/L16-1),"         /0",(F16/L16-1))</f>
        <v>-0.22666484172805101</v>
      </c>
      <c r="N16" s="376">
        <v>123.775</v>
      </c>
      <c r="O16" s="377">
        <v>1592.419</v>
      </c>
      <c r="P16" s="378">
        <v>0</v>
      </c>
      <c r="Q16" s="377">
        <v>24.76</v>
      </c>
      <c r="R16" s="378">
        <f>SUM(N16:Q16)</f>
        <v>1740.9540000000002</v>
      </c>
      <c r="S16" s="379">
        <f>R16/$R$9</f>
        <v>0.0062905143903979836</v>
      </c>
      <c r="T16" s="376">
        <v>127.339</v>
      </c>
      <c r="U16" s="377">
        <v>1888.976</v>
      </c>
      <c r="V16" s="378">
        <v>0</v>
      </c>
      <c r="W16" s="377">
        <v>0</v>
      </c>
      <c r="X16" s="378">
        <f>SUM(T16:W16)</f>
        <v>2016.315</v>
      </c>
      <c r="Y16" s="381">
        <f>IF(ISERROR(R16/X16-1),"         /0",IF(R16/X16&gt;5,"  *  ",(R16/X16-1)))</f>
        <v>-0.1365664591098117</v>
      </c>
    </row>
    <row r="17" spans="1:25" ht="19.5" customHeight="1">
      <c r="A17" s="375" t="s">
        <v>316</v>
      </c>
      <c r="B17" s="376">
        <v>112.449</v>
      </c>
      <c r="C17" s="377">
        <v>115.33</v>
      </c>
      <c r="D17" s="378">
        <v>0</v>
      </c>
      <c r="E17" s="377">
        <v>0</v>
      </c>
      <c r="F17" s="378">
        <f>SUM(B17:E17)</f>
        <v>227.779</v>
      </c>
      <c r="G17" s="379">
        <f>F17/$F$9</f>
        <v>0.004009334407962181</v>
      </c>
      <c r="H17" s="376">
        <v>104.365</v>
      </c>
      <c r="I17" s="377">
        <v>92.531</v>
      </c>
      <c r="J17" s="378"/>
      <c r="K17" s="377"/>
      <c r="L17" s="378">
        <f>SUM(H17:K17)</f>
        <v>196.89600000000002</v>
      </c>
      <c r="M17" s="380">
        <f>IF(ISERROR(F17/L17-1),"         /0",(F17/L17-1))</f>
        <v>0.1568493011539085</v>
      </c>
      <c r="N17" s="376">
        <v>523.69</v>
      </c>
      <c r="O17" s="377">
        <v>479.776</v>
      </c>
      <c r="P17" s="378"/>
      <c r="Q17" s="377"/>
      <c r="R17" s="378">
        <f>SUM(N17:Q17)</f>
        <v>1003.4660000000001</v>
      </c>
      <c r="S17" s="379">
        <f>R17/$R$9</f>
        <v>0.0036257806428401343</v>
      </c>
      <c r="T17" s="376">
        <v>512.3750000000001</v>
      </c>
      <c r="U17" s="377">
        <v>505.71</v>
      </c>
      <c r="V17" s="378"/>
      <c r="W17" s="377"/>
      <c r="X17" s="378">
        <f>SUM(T17:W17)</f>
        <v>1018.085</v>
      </c>
      <c r="Y17" s="381">
        <f>IF(ISERROR(R17/X17-1),"         /0",IF(R17/X17&gt;5,"  *  ",(R17/X17-1)))</f>
        <v>-0.014359311845278055</v>
      </c>
    </row>
    <row r="18" spans="1:25" ht="19.5" customHeight="1">
      <c r="A18" s="375" t="s">
        <v>308</v>
      </c>
      <c r="B18" s="376">
        <v>24.14</v>
      </c>
      <c r="C18" s="377">
        <v>135.611</v>
      </c>
      <c r="D18" s="378">
        <v>0</v>
      </c>
      <c r="E18" s="377">
        <v>0</v>
      </c>
      <c r="F18" s="378">
        <f t="shared" si="0"/>
        <v>159.75099999999998</v>
      </c>
      <c r="G18" s="379">
        <f t="shared" si="1"/>
        <v>0.0028119149746305247</v>
      </c>
      <c r="H18" s="376">
        <v>20.817</v>
      </c>
      <c r="I18" s="377">
        <v>281.137</v>
      </c>
      <c r="J18" s="378">
        <v>0</v>
      </c>
      <c r="K18" s="377">
        <v>0</v>
      </c>
      <c r="L18" s="378">
        <f t="shared" si="2"/>
        <v>301.954</v>
      </c>
      <c r="M18" s="380">
        <f t="shared" si="3"/>
        <v>-0.470942593905032</v>
      </c>
      <c r="N18" s="376">
        <v>89.729</v>
      </c>
      <c r="O18" s="377">
        <v>844.807</v>
      </c>
      <c r="P18" s="378">
        <v>0</v>
      </c>
      <c r="Q18" s="377">
        <v>124.364</v>
      </c>
      <c r="R18" s="378">
        <f t="shared" si="4"/>
        <v>1058.9</v>
      </c>
      <c r="S18" s="379">
        <f t="shared" si="5"/>
        <v>0.003826077936575248</v>
      </c>
      <c r="T18" s="376">
        <v>94.21199999999999</v>
      </c>
      <c r="U18" s="377">
        <v>1151.349</v>
      </c>
      <c r="V18" s="378">
        <v>0</v>
      </c>
      <c r="W18" s="377">
        <v>85.182</v>
      </c>
      <c r="X18" s="378">
        <f t="shared" si="6"/>
        <v>1330.743</v>
      </c>
      <c r="Y18" s="381">
        <f t="shared" si="7"/>
        <v>-0.204279113247261</v>
      </c>
    </row>
    <row r="19" spans="1:25" ht="19.5" customHeight="1">
      <c r="A19" s="375" t="s">
        <v>324</v>
      </c>
      <c r="B19" s="376">
        <v>53.623999999999995</v>
      </c>
      <c r="C19" s="377">
        <v>20.764000000000003</v>
      </c>
      <c r="D19" s="378">
        <v>33.549</v>
      </c>
      <c r="E19" s="377">
        <v>0</v>
      </c>
      <c r="F19" s="378">
        <f t="shared" si="0"/>
        <v>107.93700000000001</v>
      </c>
      <c r="G19" s="379">
        <f t="shared" si="1"/>
        <v>0.0018998921234714965</v>
      </c>
      <c r="H19" s="376">
        <v>101.869</v>
      </c>
      <c r="I19" s="377">
        <v>0.889</v>
      </c>
      <c r="J19" s="378">
        <v>50.803</v>
      </c>
      <c r="K19" s="377"/>
      <c r="L19" s="378">
        <f t="shared" si="2"/>
        <v>153.56099999999998</v>
      </c>
      <c r="M19" s="380">
        <f t="shared" si="3"/>
        <v>-0.29710668724480804</v>
      </c>
      <c r="N19" s="376">
        <v>281.34700000000004</v>
      </c>
      <c r="O19" s="377">
        <v>91.33999999999999</v>
      </c>
      <c r="P19" s="378">
        <v>75.896</v>
      </c>
      <c r="Q19" s="377">
        <v>0</v>
      </c>
      <c r="R19" s="378">
        <f t="shared" si="4"/>
        <v>448.583</v>
      </c>
      <c r="S19" s="379">
        <f t="shared" si="5"/>
        <v>0.0016208457068870852</v>
      </c>
      <c r="T19" s="376">
        <v>313.385</v>
      </c>
      <c r="U19" s="377">
        <v>29.070999999999998</v>
      </c>
      <c r="V19" s="378">
        <v>50.803</v>
      </c>
      <c r="W19" s="377">
        <v>30.094</v>
      </c>
      <c r="X19" s="378">
        <f t="shared" si="6"/>
        <v>423.353</v>
      </c>
      <c r="Y19" s="381">
        <f t="shared" si="7"/>
        <v>0.05959565657973376</v>
      </c>
    </row>
    <row r="20" spans="1:25" ht="19.5" customHeight="1" thickBot="1">
      <c r="A20" s="375" t="s">
        <v>286</v>
      </c>
      <c r="B20" s="376">
        <v>173.632</v>
      </c>
      <c r="C20" s="377">
        <v>25.12</v>
      </c>
      <c r="D20" s="378">
        <v>0</v>
      </c>
      <c r="E20" s="377">
        <v>54.047</v>
      </c>
      <c r="F20" s="378">
        <f t="shared" si="0"/>
        <v>252.799</v>
      </c>
      <c r="G20" s="379">
        <f t="shared" si="1"/>
        <v>0.004449732982401501</v>
      </c>
      <c r="H20" s="376">
        <v>217.561</v>
      </c>
      <c r="I20" s="377">
        <v>27.148</v>
      </c>
      <c r="J20" s="378">
        <v>153.09300000000002</v>
      </c>
      <c r="K20" s="377">
        <v>272.03999999999996</v>
      </c>
      <c r="L20" s="378">
        <f t="shared" si="2"/>
        <v>669.842</v>
      </c>
      <c r="M20" s="380">
        <f t="shared" si="3"/>
        <v>-0.6225990606740097</v>
      </c>
      <c r="N20" s="376">
        <v>969.8090000000001</v>
      </c>
      <c r="O20" s="377">
        <v>147.582</v>
      </c>
      <c r="P20" s="378">
        <v>495.07099999999997</v>
      </c>
      <c r="Q20" s="377">
        <v>371.07500000000005</v>
      </c>
      <c r="R20" s="378">
        <f t="shared" si="4"/>
        <v>1983.537</v>
      </c>
      <c r="S20" s="379">
        <f t="shared" si="5"/>
        <v>0.007167029135971912</v>
      </c>
      <c r="T20" s="376">
        <v>794.628</v>
      </c>
      <c r="U20" s="377">
        <v>112.39499999999998</v>
      </c>
      <c r="V20" s="378">
        <v>206.02100000000002</v>
      </c>
      <c r="W20" s="377">
        <v>1095.309</v>
      </c>
      <c r="X20" s="378">
        <f t="shared" si="6"/>
        <v>2208.353</v>
      </c>
      <c r="Y20" s="381">
        <f t="shared" si="7"/>
        <v>-0.10180256507904306</v>
      </c>
    </row>
    <row r="21" spans="1:25" s="428" customFormat="1" ht="19.5" customHeight="1">
      <c r="A21" s="421" t="s">
        <v>52</v>
      </c>
      <c r="B21" s="422">
        <f>SUM(B22:B34)</f>
        <v>3957.4100000000003</v>
      </c>
      <c r="C21" s="423">
        <f>SUM(C22:C34)</f>
        <v>4741.054999999999</v>
      </c>
      <c r="D21" s="424">
        <f>SUM(D22:D34)</f>
        <v>149.35199999999998</v>
      </c>
      <c r="E21" s="423">
        <f>SUM(E22:E34)</f>
        <v>172.138</v>
      </c>
      <c r="F21" s="424">
        <f aca="true" t="shared" si="8" ref="F21:F62">SUM(B21:E21)</f>
        <v>9019.955000000002</v>
      </c>
      <c r="G21" s="425">
        <f aca="true" t="shared" si="9" ref="G21:G62">F21/$F$9</f>
        <v>0.1587679985414394</v>
      </c>
      <c r="H21" s="422">
        <f>SUM(H22:H34)</f>
        <v>3680.5640000000003</v>
      </c>
      <c r="I21" s="423">
        <f>SUM(I22:I34)</f>
        <v>4527.78</v>
      </c>
      <c r="J21" s="424">
        <f>SUM(J22:J34)</f>
        <v>774.4799999999998</v>
      </c>
      <c r="K21" s="423">
        <f>SUM(K22:K34)</f>
        <v>700.2410000000001</v>
      </c>
      <c r="L21" s="424">
        <f aca="true" t="shared" si="10" ref="L21:L62">SUM(H21:K21)</f>
        <v>9683.065</v>
      </c>
      <c r="M21" s="426">
        <f t="shared" si="3"/>
        <v>-0.06848141575007483</v>
      </c>
      <c r="N21" s="422">
        <f>SUM(N22:N34)</f>
        <v>17006.04</v>
      </c>
      <c r="O21" s="423">
        <f>SUM(O22:O34)</f>
        <v>22950.761</v>
      </c>
      <c r="P21" s="424">
        <f>SUM(P22:P34)</f>
        <v>2154.415</v>
      </c>
      <c r="Q21" s="423">
        <f>SUM(Q22:Q34)</f>
        <v>1507.3459999999998</v>
      </c>
      <c r="R21" s="424">
        <f aca="true" t="shared" si="11" ref="R21:R62">SUM(N21:Q21)</f>
        <v>43618.562</v>
      </c>
      <c r="S21" s="425">
        <f aca="true" t="shared" si="12" ref="S21:S62">R21/$R$9</f>
        <v>0.1576050785658131</v>
      </c>
      <c r="T21" s="422">
        <f>SUM(T22:T34)</f>
        <v>18128.006999999998</v>
      </c>
      <c r="U21" s="423">
        <f>SUM(U22:U34)</f>
        <v>20612.734000000004</v>
      </c>
      <c r="V21" s="424">
        <f>SUM(V22:V34)</f>
        <v>3512.537999999999</v>
      </c>
      <c r="W21" s="423">
        <f>SUM(W22:W34)</f>
        <v>2234.9219999999996</v>
      </c>
      <c r="X21" s="424">
        <f aca="true" t="shared" si="13" ref="X21:X62">SUM(T21:W21)</f>
        <v>44488.201</v>
      </c>
      <c r="Y21" s="427">
        <f aca="true" t="shared" si="14" ref="Y21:Y62">IF(ISERROR(R21/X21-1),"         /0",IF(R21/X21&gt;5,"  *  ",(R21/X21-1)))</f>
        <v>-0.01954763241606472</v>
      </c>
    </row>
    <row r="22" spans="1:25" ht="19.5" customHeight="1">
      <c r="A22" s="368" t="s">
        <v>336</v>
      </c>
      <c r="B22" s="369">
        <v>662.185</v>
      </c>
      <c r="C22" s="370">
        <v>1162.6570000000002</v>
      </c>
      <c r="D22" s="371">
        <v>0</v>
      </c>
      <c r="E22" s="370">
        <v>0</v>
      </c>
      <c r="F22" s="371">
        <f t="shared" si="8"/>
        <v>1824.842</v>
      </c>
      <c r="G22" s="372">
        <f t="shared" si="9"/>
        <v>0.03212061612218213</v>
      </c>
      <c r="H22" s="369">
        <v>668.2429999999999</v>
      </c>
      <c r="I22" s="370">
        <v>1114.09</v>
      </c>
      <c r="J22" s="371">
        <v>184.462</v>
      </c>
      <c r="K22" s="370">
        <v>207.60000000000002</v>
      </c>
      <c r="L22" s="371">
        <f t="shared" si="10"/>
        <v>2174.395</v>
      </c>
      <c r="M22" s="373">
        <f t="shared" si="3"/>
        <v>-0.16075873978738908</v>
      </c>
      <c r="N22" s="369">
        <v>3060.806</v>
      </c>
      <c r="O22" s="370">
        <v>5487.039999999999</v>
      </c>
      <c r="P22" s="371">
        <v>12.344</v>
      </c>
      <c r="Q22" s="370">
        <v>81.075</v>
      </c>
      <c r="R22" s="371">
        <f t="shared" si="11"/>
        <v>8641.265</v>
      </c>
      <c r="S22" s="372">
        <f t="shared" si="12"/>
        <v>0.031223112060251117</v>
      </c>
      <c r="T22" s="389">
        <v>3375.4719999999998</v>
      </c>
      <c r="U22" s="370">
        <v>4182.634</v>
      </c>
      <c r="V22" s="371">
        <v>956.5299999999999</v>
      </c>
      <c r="W22" s="370">
        <v>487.746</v>
      </c>
      <c r="X22" s="371">
        <f t="shared" si="13"/>
        <v>9002.382</v>
      </c>
      <c r="Y22" s="374">
        <f t="shared" si="14"/>
        <v>-0.04011349440625833</v>
      </c>
    </row>
    <row r="23" spans="1:25" ht="19.5" customHeight="1">
      <c r="A23" s="375" t="s">
        <v>337</v>
      </c>
      <c r="B23" s="376">
        <v>433.454</v>
      </c>
      <c r="C23" s="377">
        <v>962.56</v>
      </c>
      <c r="D23" s="378">
        <v>141.433</v>
      </c>
      <c r="E23" s="377">
        <v>45.691</v>
      </c>
      <c r="F23" s="378">
        <f t="shared" si="8"/>
        <v>1583.138</v>
      </c>
      <c r="G23" s="379">
        <f t="shared" si="9"/>
        <v>0.027866175792994226</v>
      </c>
      <c r="H23" s="376">
        <v>445.871</v>
      </c>
      <c r="I23" s="377">
        <v>1079.7350000000001</v>
      </c>
      <c r="J23" s="378">
        <v>95.203</v>
      </c>
      <c r="K23" s="377">
        <v>55.183</v>
      </c>
      <c r="L23" s="378">
        <f t="shared" si="10"/>
        <v>1675.9920000000002</v>
      </c>
      <c r="M23" s="380">
        <f t="shared" si="3"/>
        <v>-0.05540241242201649</v>
      </c>
      <c r="N23" s="376">
        <v>2221.8810000000003</v>
      </c>
      <c r="O23" s="377">
        <v>5110.603000000001</v>
      </c>
      <c r="P23" s="378">
        <v>603.5600000000001</v>
      </c>
      <c r="Q23" s="377">
        <v>749.414</v>
      </c>
      <c r="R23" s="378">
        <f t="shared" si="11"/>
        <v>8685.458000000002</v>
      </c>
      <c r="S23" s="379">
        <f t="shared" si="12"/>
        <v>0.03138279273099536</v>
      </c>
      <c r="T23" s="390">
        <v>2214.358</v>
      </c>
      <c r="U23" s="377">
        <v>4380.261</v>
      </c>
      <c r="V23" s="378">
        <v>514.9789999999999</v>
      </c>
      <c r="W23" s="377">
        <v>55.433</v>
      </c>
      <c r="X23" s="378">
        <f t="shared" si="13"/>
        <v>7165.031000000001</v>
      </c>
      <c r="Y23" s="381">
        <f t="shared" si="14"/>
        <v>0.2122010358364117</v>
      </c>
    </row>
    <row r="24" spans="1:25" ht="19.5" customHeight="1">
      <c r="A24" s="375" t="s">
        <v>335</v>
      </c>
      <c r="B24" s="376">
        <v>739.021</v>
      </c>
      <c r="C24" s="377">
        <v>379.50600000000003</v>
      </c>
      <c r="D24" s="378">
        <v>0</v>
      </c>
      <c r="E24" s="377">
        <v>76.436</v>
      </c>
      <c r="F24" s="378">
        <f t="shared" si="8"/>
        <v>1194.963</v>
      </c>
      <c r="G24" s="379">
        <f t="shared" si="9"/>
        <v>0.021033573209741512</v>
      </c>
      <c r="H24" s="376">
        <v>641.921</v>
      </c>
      <c r="I24" s="377">
        <v>435.597</v>
      </c>
      <c r="J24" s="378">
        <v>301.445</v>
      </c>
      <c r="K24" s="377">
        <v>59.677</v>
      </c>
      <c r="L24" s="378">
        <f t="shared" si="10"/>
        <v>1438.6399999999999</v>
      </c>
      <c r="M24" s="380" t="s">
        <v>43</v>
      </c>
      <c r="N24" s="376">
        <v>3546.3139999999994</v>
      </c>
      <c r="O24" s="377">
        <v>2196.3760000000007</v>
      </c>
      <c r="P24" s="378">
        <v>556.228</v>
      </c>
      <c r="Q24" s="377">
        <v>156.49800000000002</v>
      </c>
      <c r="R24" s="378">
        <f t="shared" si="11"/>
        <v>6455.416</v>
      </c>
      <c r="S24" s="379">
        <f t="shared" si="12"/>
        <v>0.023325077655127813</v>
      </c>
      <c r="T24" s="390">
        <v>3136.8120000000004</v>
      </c>
      <c r="U24" s="377">
        <v>2884.3360000000007</v>
      </c>
      <c r="V24" s="378">
        <v>1286.297</v>
      </c>
      <c r="W24" s="377">
        <v>167.37599999999998</v>
      </c>
      <c r="X24" s="378">
        <f t="shared" si="13"/>
        <v>7474.821000000002</v>
      </c>
      <c r="Y24" s="381">
        <f t="shared" si="14"/>
        <v>-0.13637851662267253</v>
      </c>
    </row>
    <row r="25" spans="1:25" ht="19.5" customHeight="1">
      <c r="A25" s="375" t="s">
        <v>340</v>
      </c>
      <c r="B25" s="376">
        <v>642.427</v>
      </c>
      <c r="C25" s="377">
        <v>409.741</v>
      </c>
      <c r="D25" s="378">
        <v>0</v>
      </c>
      <c r="E25" s="377">
        <v>0.13</v>
      </c>
      <c r="F25" s="378">
        <f t="shared" si="8"/>
        <v>1052.2980000000002</v>
      </c>
      <c r="G25" s="379">
        <f t="shared" si="9"/>
        <v>0.01852240364050149</v>
      </c>
      <c r="H25" s="376">
        <v>822.1310000000001</v>
      </c>
      <c r="I25" s="377">
        <v>428.183</v>
      </c>
      <c r="J25" s="378"/>
      <c r="K25" s="377">
        <v>0</v>
      </c>
      <c r="L25" s="378">
        <f t="shared" si="10"/>
        <v>1250.314</v>
      </c>
      <c r="M25" s="380">
        <f aca="true" t="shared" si="15" ref="M25:M44">IF(ISERROR(F25/L25-1),"         /0",(F25/L25-1))</f>
        <v>-0.15837301669820525</v>
      </c>
      <c r="N25" s="376">
        <v>2322.2059999999997</v>
      </c>
      <c r="O25" s="377">
        <v>1623.4500000000003</v>
      </c>
      <c r="P25" s="378">
        <v>0</v>
      </c>
      <c r="Q25" s="377">
        <v>0.13</v>
      </c>
      <c r="R25" s="378">
        <f t="shared" si="11"/>
        <v>3945.786</v>
      </c>
      <c r="S25" s="379">
        <f t="shared" si="12"/>
        <v>0.014257139254932006</v>
      </c>
      <c r="T25" s="390">
        <v>3284.5819999999994</v>
      </c>
      <c r="U25" s="377">
        <v>2140.197</v>
      </c>
      <c r="V25" s="378">
        <v>0</v>
      </c>
      <c r="W25" s="377">
        <v>0</v>
      </c>
      <c r="X25" s="378">
        <f t="shared" si="13"/>
        <v>5424.7789999999995</v>
      </c>
      <c r="Y25" s="381">
        <f t="shared" si="14"/>
        <v>-0.272636544272126</v>
      </c>
    </row>
    <row r="26" spans="1:25" ht="19.5" customHeight="1">
      <c r="A26" s="375" t="s">
        <v>339</v>
      </c>
      <c r="B26" s="376">
        <v>439.28099999999995</v>
      </c>
      <c r="C26" s="377">
        <v>360.94100000000003</v>
      </c>
      <c r="D26" s="378">
        <v>6.921</v>
      </c>
      <c r="E26" s="377">
        <v>0</v>
      </c>
      <c r="F26" s="378">
        <f t="shared" si="8"/>
        <v>807.143</v>
      </c>
      <c r="G26" s="379">
        <f t="shared" si="9"/>
        <v>0.014207219287317175</v>
      </c>
      <c r="H26" s="376">
        <v>309.739</v>
      </c>
      <c r="I26" s="377">
        <v>331.876</v>
      </c>
      <c r="J26" s="378"/>
      <c r="K26" s="377">
        <v>3.37</v>
      </c>
      <c r="L26" s="378">
        <f t="shared" si="10"/>
        <v>644.985</v>
      </c>
      <c r="M26" s="380">
        <f t="shared" si="15"/>
        <v>0.2514135987658628</v>
      </c>
      <c r="N26" s="376">
        <v>1908.4170000000001</v>
      </c>
      <c r="O26" s="377">
        <v>1466.625</v>
      </c>
      <c r="P26" s="378">
        <v>6.921</v>
      </c>
      <c r="Q26" s="377">
        <v>66.342</v>
      </c>
      <c r="R26" s="378">
        <f t="shared" si="11"/>
        <v>3448.3050000000003</v>
      </c>
      <c r="S26" s="379">
        <f t="shared" si="12"/>
        <v>0.01245961250267458</v>
      </c>
      <c r="T26" s="390">
        <v>1857.0109999999997</v>
      </c>
      <c r="U26" s="377">
        <v>1658.364</v>
      </c>
      <c r="V26" s="378">
        <v>0</v>
      </c>
      <c r="W26" s="377">
        <v>19.743000000000002</v>
      </c>
      <c r="X26" s="378">
        <f t="shared" si="13"/>
        <v>3535.118</v>
      </c>
      <c r="Y26" s="381">
        <f t="shared" si="14"/>
        <v>-0.02455731322122756</v>
      </c>
    </row>
    <row r="27" spans="1:25" ht="19.5" customHeight="1">
      <c r="A27" s="375" t="s">
        <v>445</v>
      </c>
      <c r="B27" s="376">
        <v>33.655</v>
      </c>
      <c r="C27" s="377">
        <v>728.7439999999999</v>
      </c>
      <c r="D27" s="378">
        <v>0</v>
      </c>
      <c r="E27" s="377">
        <v>30.548</v>
      </c>
      <c r="F27" s="378">
        <f>SUM(B27:E27)</f>
        <v>792.9469999999999</v>
      </c>
      <c r="G27" s="379">
        <f>F27/$F$9</f>
        <v>0.013957343261628102</v>
      </c>
      <c r="H27" s="376"/>
      <c r="I27" s="377">
        <v>537.842</v>
      </c>
      <c r="J27" s="378"/>
      <c r="K27" s="377">
        <v>194.908</v>
      </c>
      <c r="L27" s="378">
        <f>SUM(H27:K27)</f>
        <v>732.75</v>
      </c>
      <c r="M27" s="380">
        <f>IF(ISERROR(F27/L27-1),"         /0",(F27/L27-1))</f>
        <v>0.08215216649607626</v>
      </c>
      <c r="N27" s="376">
        <v>33.655</v>
      </c>
      <c r="O27" s="377">
        <v>2995.3719999999994</v>
      </c>
      <c r="P27" s="378"/>
      <c r="Q27" s="377">
        <v>165.225</v>
      </c>
      <c r="R27" s="378">
        <f>SUM(N27:Q27)</f>
        <v>3194.2519999999995</v>
      </c>
      <c r="S27" s="379">
        <f>R27/$R$9</f>
        <v>0.011541653698235297</v>
      </c>
      <c r="T27" s="390"/>
      <c r="U27" s="377">
        <v>2194.8060000000005</v>
      </c>
      <c r="V27" s="378">
        <v>76.047</v>
      </c>
      <c r="W27" s="377">
        <v>924.898</v>
      </c>
      <c r="X27" s="378">
        <f>SUM(T27:W27)</f>
        <v>3195.7510000000007</v>
      </c>
      <c r="Y27" s="381">
        <f>IF(ISERROR(R27/X27-1),"         /0",IF(R27/X27&gt;5,"  *  ",(R27/X27-1)))</f>
        <v>-0.0004690603241620517</v>
      </c>
    </row>
    <row r="28" spans="1:25" ht="19.5" customHeight="1">
      <c r="A28" s="375" t="s">
        <v>352</v>
      </c>
      <c r="B28" s="376">
        <v>387.632</v>
      </c>
      <c r="C28" s="377">
        <v>19.185</v>
      </c>
      <c r="D28" s="378">
        <v>0</v>
      </c>
      <c r="E28" s="377">
        <v>0</v>
      </c>
      <c r="F28" s="378">
        <f>SUM(B28:E28)</f>
        <v>406.817</v>
      </c>
      <c r="G28" s="379">
        <f>F28/$F$9</f>
        <v>0.0071607364851191315</v>
      </c>
      <c r="H28" s="376">
        <v>312.234</v>
      </c>
      <c r="I28" s="377">
        <v>0</v>
      </c>
      <c r="J28" s="378"/>
      <c r="K28" s="377">
        <v>2.361</v>
      </c>
      <c r="L28" s="378">
        <f>SUM(H28:K28)</f>
        <v>314.59499999999997</v>
      </c>
      <c r="M28" s="380">
        <f>IF(ISERROR(F28/L28-1),"         /0",(F28/L28-1))</f>
        <v>0.2931451548816735</v>
      </c>
      <c r="N28" s="376">
        <v>1732.865</v>
      </c>
      <c r="O28" s="377">
        <v>24.046999999999997</v>
      </c>
      <c r="P28" s="378">
        <v>96.88</v>
      </c>
      <c r="Q28" s="377">
        <v>64.413</v>
      </c>
      <c r="R28" s="378">
        <f>SUM(N28:Q28)</f>
        <v>1918.205</v>
      </c>
      <c r="S28" s="379">
        <f>R28/$R$9</f>
        <v>0.006930967823522829</v>
      </c>
      <c r="T28" s="390">
        <v>1802.425</v>
      </c>
      <c r="U28" s="377">
        <v>4.061</v>
      </c>
      <c r="V28" s="378">
        <v>0</v>
      </c>
      <c r="W28" s="377">
        <v>49.038999999999994</v>
      </c>
      <c r="X28" s="378">
        <f>SUM(T28:W28)</f>
        <v>1855.5249999999999</v>
      </c>
      <c r="Y28" s="381">
        <f>IF(ISERROR(R28/X28-1),"         /0",IF(R28/X28&gt;5,"  *  ",(R28/X28-1)))</f>
        <v>0.03378019697929169</v>
      </c>
    </row>
    <row r="29" spans="1:25" ht="19.5" customHeight="1">
      <c r="A29" s="375" t="s">
        <v>342</v>
      </c>
      <c r="B29" s="376">
        <v>222.128</v>
      </c>
      <c r="C29" s="377">
        <v>16.814</v>
      </c>
      <c r="D29" s="378">
        <v>0</v>
      </c>
      <c r="E29" s="377">
        <v>0.864</v>
      </c>
      <c r="F29" s="378">
        <f t="shared" si="8"/>
        <v>239.80599999999998</v>
      </c>
      <c r="G29" s="379">
        <f t="shared" si="9"/>
        <v>0.004221031996082952</v>
      </c>
      <c r="H29" s="376">
        <v>179.794</v>
      </c>
      <c r="I29" s="377">
        <v>75.07100000000001</v>
      </c>
      <c r="J29" s="378"/>
      <c r="K29" s="377"/>
      <c r="L29" s="378">
        <f t="shared" si="10"/>
        <v>254.865</v>
      </c>
      <c r="M29" s="380">
        <f t="shared" si="15"/>
        <v>-0.05908618288113321</v>
      </c>
      <c r="N29" s="376">
        <v>849.4210000000002</v>
      </c>
      <c r="O29" s="377">
        <v>82.575</v>
      </c>
      <c r="P29" s="378">
        <v>107.26599999999999</v>
      </c>
      <c r="Q29" s="377">
        <v>7.567</v>
      </c>
      <c r="R29" s="378">
        <f t="shared" si="11"/>
        <v>1046.8290000000002</v>
      </c>
      <c r="S29" s="379">
        <f t="shared" si="12"/>
        <v>0.0037824623101965537</v>
      </c>
      <c r="T29" s="390">
        <v>621.07</v>
      </c>
      <c r="U29" s="377">
        <v>117.298</v>
      </c>
      <c r="V29" s="378">
        <v>38.397</v>
      </c>
      <c r="W29" s="377">
        <v>26.061000000000003</v>
      </c>
      <c r="X29" s="378">
        <f t="shared" si="13"/>
        <v>802.8260000000001</v>
      </c>
      <c r="Y29" s="381">
        <f t="shared" si="14"/>
        <v>0.3039301168621844</v>
      </c>
    </row>
    <row r="30" spans="1:25" ht="19.5" customHeight="1">
      <c r="A30" s="375" t="s">
        <v>446</v>
      </c>
      <c r="B30" s="376">
        <v>29.005</v>
      </c>
      <c r="C30" s="377">
        <v>153.005</v>
      </c>
      <c r="D30" s="378">
        <v>0</v>
      </c>
      <c r="E30" s="377">
        <v>0</v>
      </c>
      <c r="F30" s="378">
        <f t="shared" si="8"/>
        <v>182.01</v>
      </c>
      <c r="G30" s="379">
        <f t="shared" si="9"/>
        <v>0.003203714809500422</v>
      </c>
      <c r="H30" s="376">
        <v>1.126</v>
      </c>
      <c r="I30" s="377">
        <v>141.247</v>
      </c>
      <c r="J30" s="378">
        <v>0</v>
      </c>
      <c r="K30" s="377"/>
      <c r="L30" s="378">
        <f t="shared" si="10"/>
        <v>142.37300000000002</v>
      </c>
      <c r="M30" s="380">
        <f t="shared" si="15"/>
        <v>0.2784025060931494</v>
      </c>
      <c r="N30" s="376">
        <v>58.535</v>
      </c>
      <c r="O30" s="377">
        <v>963.4209999999999</v>
      </c>
      <c r="P30" s="378"/>
      <c r="Q30" s="377"/>
      <c r="R30" s="378">
        <f t="shared" si="11"/>
        <v>1021.9559999999999</v>
      </c>
      <c r="S30" s="379">
        <f t="shared" si="12"/>
        <v>0.0036925897665036297</v>
      </c>
      <c r="T30" s="390">
        <v>26.063000000000002</v>
      </c>
      <c r="U30" s="377">
        <v>890.769</v>
      </c>
      <c r="V30" s="378">
        <v>0</v>
      </c>
      <c r="W30" s="377">
        <v>0</v>
      </c>
      <c r="X30" s="378">
        <f t="shared" si="13"/>
        <v>916.832</v>
      </c>
      <c r="Y30" s="381">
        <f t="shared" si="14"/>
        <v>0.11466004676974606</v>
      </c>
    </row>
    <row r="31" spans="1:25" ht="19.5" customHeight="1">
      <c r="A31" s="375" t="s">
        <v>353</v>
      </c>
      <c r="B31" s="376">
        <v>5.582</v>
      </c>
      <c r="C31" s="377">
        <v>155.55</v>
      </c>
      <c r="D31" s="378">
        <v>0</v>
      </c>
      <c r="E31" s="377">
        <v>12.761</v>
      </c>
      <c r="F31" s="378">
        <f t="shared" si="8"/>
        <v>173.893</v>
      </c>
      <c r="G31" s="379">
        <f t="shared" si="9"/>
        <v>0.0030608404997992246</v>
      </c>
      <c r="H31" s="376">
        <v>194.831</v>
      </c>
      <c r="I31" s="377">
        <v>131.66</v>
      </c>
      <c r="J31" s="378"/>
      <c r="K31" s="377"/>
      <c r="L31" s="378">
        <f t="shared" si="10"/>
        <v>326.491</v>
      </c>
      <c r="M31" s="380">
        <f t="shared" si="15"/>
        <v>-0.46738807501585033</v>
      </c>
      <c r="N31" s="376">
        <v>75.431</v>
      </c>
      <c r="O31" s="377">
        <v>872.123</v>
      </c>
      <c r="P31" s="378">
        <v>0.685</v>
      </c>
      <c r="Q31" s="377">
        <v>24.857</v>
      </c>
      <c r="R31" s="378">
        <f t="shared" si="11"/>
        <v>973.096</v>
      </c>
      <c r="S31" s="379">
        <f t="shared" si="12"/>
        <v>0.0035160460249028494</v>
      </c>
      <c r="T31" s="390">
        <v>666.975</v>
      </c>
      <c r="U31" s="377">
        <v>614.539</v>
      </c>
      <c r="V31" s="378">
        <v>0</v>
      </c>
      <c r="W31" s="377">
        <v>3.495</v>
      </c>
      <c r="X31" s="378">
        <f t="shared" si="13"/>
        <v>1285.009</v>
      </c>
      <c r="Y31" s="381">
        <f t="shared" si="14"/>
        <v>-0.24273215207053023</v>
      </c>
    </row>
    <row r="32" spans="1:25" ht="19.5" customHeight="1">
      <c r="A32" s="375" t="s">
        <v>341</v>
      </c>
      <c r="B32" s="376">
        <v>127.246</v>
      </c>
      <c r="C32" s="377">
        <v>17.526</v>
      </c>
      <c r="D32" s="378">
        <v>0</v>
      </c>
      <c r="E32" s="377">
        <v>0</v>
      </c>
      <c r="F32" s="378">
        <f t="shared" si="8"/>
        <v>144.772</v>
      </c>
      <c r="G32" s="379">
        <f t="shared" si="9"/>
        <v>0.00254825669139605</v>
      </c>
      <c r="H32" s="376">
        <v>8.382</v>
      </c>
      <c r="I32" s="377">
        <v>0</v>
      </c>
      <c r="J32" s="378">
        <v>150.16</v>
      </c>
      <c r="K32" s="377">
        <v>71.225</v>
      </c>
      <c r="L32" s="378">
        <f t="shared" si="10"/>
        <v>229.767</v>
      </c>
      <c r="M32" s="380" t="s">
        <v>43</v>
      </c>
      <c r="N32" s="376">
        <v>240.776</v>
      </c>
      <c r="O32" s="377">
        <v>198.19</v>
      </c>
      <c r="P32" s="378">
        <v>362.433</v>
      </c>
      <c r="Q32" s="377">
        <v>11.011999999999999</v>
      </c>
      <c r="R32" s="378">
        <f t="shared" si="11"/>
        <v>812.411</v>
      </c>
      <c r="S32" s="379">
        <f t="shared" si="12"/>
        <v>0.0029354498087931185</v>
      </c>
      <c r="T32" s="390">
        <v>33.614999999999995</v>
      </c>
      <c r="U32" s="377">
        <v>0.29000000000000004</v>
      </c>
      <c r="V32" s="378">
        <v>401.859</v>
      </c>
      <c r="W32" s="377">
        <v>82.36</v>
      </c>
      <c r="X32" s="378">
        <f t="shared" si="13"/>
        <v>518.1239999999999</v>
      </c>
      <c r="Y32" s="381">
        <f t="shared" si="14"/>
        <v>0.5679856559433651</v>
      </c>
    </row>
    <row r="33" spans="1:25" ht="19.5" customHeight="1">
      <c r="A33" s="375" t="s">
        <v>338</v>
      </c>
      <c r="B33" s="376">
        <v>40.528</v>
      </c>
      <c r="C33" s="377">
        <v>84.138</v>
      </c>
      <c r="D33" s="378">
        <v>0.998</v>
      </c>
      <c r="E33" s="377">
        <v>5.708</v>
      </c>
      <c r="F33" s="378">
        <f t="shared" si="8"/>
        <v>131.372</v>
      </c>
      <c r="G33" s="379">
        <f t="shared" si="9"/>
        <v>0.0023123917474517307</v>
      </c>
      <c r="H33" s="376">
        <v>40.596000000000004</v>
      </c>
      <c r="I33" s="377">
        <v>93.425</v>
      </c>
      <c r="J33" s="378">
        <v>19.578</v>
      </c>
      <c r="K33" s="377">
        <v>0.1</v>
      </c>
      <c r="L33" s="378">
        <f t="shared" si="10"/>
        <v>153.699</v>
      </c>
      <c r="M33" s="380">
        <f t="shared" si="15"/>
        <v>-0.1452644454420653</v>
      </c>
      <c r="N33" s="376">
        <v>155.288</v>
      </c>
      <c r="O33" s="377">
        <v>625.8050000000001</v>
      </c>
      <c r="P33" s="378">
        <v>17.952</v>
      </c>
      <c r="Q33" s="377">
        <v>75.225</v>
      </c>
      <c r="R33" s="378">
        <f t="shared" si="11"/>
        <v>874.2700000000001</v>
      </c>
      <c r="S33" s="379">
        <f t="shared" si="12"/>
        <v>0.0031589622793555977</v>
      </c>
      <c r="T33" s="390">
        <v>165.63799999999998</v>
      </c>
      <c r="U33" s="377">
        <v>487.375</v>
      </c>
      <c r="V33" s="378">
        <v>23.883</v>
      </c>
      <c r="W33" s="377">
        <v>12.031999999999998</v>
      </c>
      <c r="X33" s="378">
        <f t="shared" si="13"/>
        <v>688.928</v>
      </c>
      <c r="Y33" s="381">
        <f t="shared" si="14"/>
        <v>0.2690295647730969</v>
      </c>
    </row>
    <row r="34" spans="1:25" ht="19.5" customHeight="1" thickBot="1">
      <c r="A34" s="375" t="s">
        <v>286</v>
      </c>
      <c r="B34" s="376">
        <v>195.266</v>
      </c>
      <c r="C34" s="377">
        <v>290.688</v>
      </c>
      <c r="D34" s="378">
        <v>0</v>
      </c>
      <c r="E34" s="377">
        <v>0</v>
      </c>
      <c r="F34" s="378">
        <f t="shared" si="8"/>
        <v>485.95399999999995</v>
      </c>
      <c r="G34" s="379">
        <f t="shared" si="9"/>
        <v>0.008553694997725222</v>
      </c>
      <c r="H34" s="376">
        <v>55.696000000000005</v>
      </c>
      <c r="I34" s="377">
        <v>159.05400000000003</v>
      </c>
      <c r="J34" s="378">
        <v>23.632</v>
      </c>
      <c r="K34" s="377">
        <v>105.81700000000001</v>
      </c>
      <c r="L34" s="378">
        <f t="shared" si="10"/>
        <v>344.19900000000007</v>
      </c>
      <c r="M34" s="380">
        <f>IF(ISERROR(F34/L34-1),"         /0",(F34/L34-1))</f>
        <v>0.4118402435800217</v>
      </c>
      <c r="N34" s="376">
        <v>800.4449999999999</v>
      </c>
      <c r="O34" s="377">
        <v>1305.134</v>
      </c>
      <c r="P34" s="378">
        <v>390.146</v>
      </c>
      <c r="Q34" s="377">
        <v>105.58800000000001</v>
      </c>
      <c r="R34" s="378">
        <f t="shared" si="11"/>
        <v>2601.313</v>
      </c>
      <c r="S34" s="379">
        <f t="shared" si="12"/>
        <v>0.00939921265032238</v>
      </c>
      <c r="T34" s="390">
        <v>943.9859999999999</v>
      </c>
      <c r="U34" s="377">
        <v>1057.8039999999999</v>
      </c>
      <c r="V34" s="378">
        <v>214.546</v>
      </c>
      <c r="W34" s="377">
        <v>406.739</v>
      </c>
      <c r="X34" s="378">
        <f t="shared" si="13"/>
        <v>2623.075</v>
      </c>
      <c r="Y34" s="381">
        <f t="shared" si="14"/>
        <v>-0.008296369718746033</v>
      </c>
    </row>
    <row r="35" spans="1:25" s="428" customFormat="1" ht="19.5" customHeight="1">
      <c r="A35" s="421" t="s">
        <v>51</v>
      </c>
      <c r="B35" s="422">
        <f>SUM(B36:B46)</f>
        <v>2949.5190000000002</v>
      </c>
      <c r="C35" s="423">
        <f>SUM(C36:C46)</f>
        <v>2797.215</v>
      </c>
      <c r="D35" s="424">
        <f>SUM(D36:D46)</f>
        <v>44.953</v>
      </c>
      <c r="E35" s="423">
        <f>SUM(E36:E46)</f>
        <v>0</v>
      </c>
      <c r="F35" s="424">
        <f t="shared" si="8"/>
        <v>5791.687000000001</v>
      </c>
      <c r="G35" s="425">
        <f t="shared" si="9"/>
        <v>0.10194447235806314</v>
      </c>
      <c r="H35" s="422">
        <f>SUM(H36:H46)</f>
        <v>2706.9790000000003</v>
      </c>
      <c r="I35" s="429">
        <f>SUM(I36:I46)</f>
        <v>2814.577</v>
      </c>
      <c r="J35" s="424">
        <f>SUM(J36:J46)</f>
        <v>639.058</v>
      </c>
      <c r="K35" s="423">
        <f>SUM(K36:K46)</f>
        <v>627.207</v>
      </c>
      <c r="L35" s="424">
        <f t="shared" si="10"/>
        <v>6787.821000000001</v>
      </c>
      <c r="M35" s="426">
        <f t="shared" si="15"/>
        <v>-0.1467531332956482</v>
      </c>
      <c r="N35" s="422">
        <f>SUM(N36:N46)</f>
        <v>14825.718999999997</v>
      </c>
      <c r="O35" s="423">
        <f>SUM(O36:O46)</f>
        <v>13469.210000000001</v>
      </c>
      <c r="P35" s="424">
        <f>SUM(P36:P46)</f>
        <v>706.179</v>
      </c>
      <c r="Q35" s="423">
        <f>SUM(Q36:Q46)</f>
        <v>0.5</v>
      </c>
      <c r="R35" s="424">
        <f t="shared" si="11"/>
        <v>29001.607999999997</v>
      </c>
      <c r="S35" s="425">
        <f t="shared" si="12"/>
        <v>0.10479026583624912</v>
      </c>
      <c r="T35" s="422">
        <f>SUM(T36:T46)</f>
        <v>14238.993999999999</v>
      </c>
      <c r="U35" s="423">
        <f>SUM(U36:U46)</f>
        <v>13453.139</v>
      </c>
      <c r="V35" s="424">
        <f>SUM(V36:V46)</f>
        <v>3076.5870000000004</v>
      </c>
      <c r="W35" s="423">
        <f>SUM(W36:W46)</f>
        <v>2665.7729999999997</v>
      </c>
      <c r="X35" s="424">
        <f t="shared" si="13"/>
        <v>33434.492999999995</v>
      </c>
      <c r="Y35" s="427">
        <f t="shared" si="14"/>
        <v>-0.13258418484168433</v>
      </c>
    </row>
    <row r="36" spans="1:25" ht="19.5" customHeight="1">
      <c r="A36" s="368" t="s">
        <v>361</v>
      </c>
      <c r="B36" s="369">
        <v>618.7729999999999</v>
      </c>
      <c r="C36" s="370">
        <v>957.9570000000001</v>
      </c>
      <c r="D36" s="371">
        <v>0</v>
      </c>
      <c r="E36" s="370">
        <v>0</v>
      </c>
      <c r="F36" s="371">
        <f t="shared" si="8"/>
        <v>1576.73</v>
      </c>
      <c r="G36" s="372">
        <f t="shared" si="9"/>
        <v>0.027753383064576673</v>
      </c>
      <c r="H36" s="369">
        <v>532.6289999999999</v>
      </c>
      <c r="I36" s="392">
        <v>1043.9080000000001</v>
      </c>
      <c r="J36" s="371"/>
      <c r="K36" s="370"/>
      <c r="L36" s="371">
        <f t="shared" si="10"/>
        <v>1576.537</v>
      </c>
      <c r="M36" s="373">
        <f t="shared" si="15"/>
        <v>0.00012242021595443298</v>
      </c>
      <c r="N36" s="369">
        <v>3494.3759999999993</v>
      </c>
      <c r="O36" s="370">
        <v>4726.682</v>
      </c>
      <c r="P36" s="371">
        <v>0</v>
      </c>
      <c r="Q36" s="370">
        <v>0</v>
      </c>
      <c r="R36" s="371">
        <f t="shared" si="11"/>
        <v>8221.057999999999</v>
      </c>
      <c r="S36" s="372">
        <f t="shared" si="12"/>
        <v>0.02970479613665637</v>
      </c>
      <c r="T36" s="369">
        <v>3437.388</v>
      </c>
      <c r="U36" s="370">
        <v>5269.8679999999995</v>
      </c>
      <c r="V36" s="371">
        <v>9.733</v>
      </c>
      <c r="W36" s="370">
        <v>0</v>
      </c>
      <c r="X36" s="371">
        <f t="shared" si="13"/>
        <v>8716.989</v>
      </c>
      <c r="Y36" s="374">
        <f t="shared" si="14"/>
        <v>-0.056892465965025396</v>
      </c>
    </row>
    <row r="37" spans="1:25" ht="19.5" customHeight="1">
      <c r="A37" s="375" t="s">
        <v>369</v>
      </c>
      <c r="B37" s="376">
        <v>907.7620000000001</v>
      </c>
      <c r="C37" s="377">
        <v>410.034</v>
      </c>
      <c r="D37" s="378">
        <v>0</v>
      </c>
      <c r="E37" s="377">
        <v>0</v>
      </c>
      <c r="F37" s="378">
        <f t="shared" si="8"/>
        <v>1317.796</v>
      </c>
      <c r="G37" s="379">
        <f t="shared" si="9"/>
        <v>0.02319566266194395</v>
      </c>
      <c r="H37" s="376">
        <v>925.5379999999999</v>
      </c>
      <c r="I37" s="395">
        <v>528.62</v>
      </c>
      <c r="J37" s="378">
        <v>637.438</v>
      </c>
      <c r="K37" s="377"/>
      <c r="L37" s="378">
        <f t="shared" si="10"/>
        <v>2091.596</v>
      </c>
      <c r="M37" s="380">
        <f t="shared" si="15"/>
        <v>-0.36995672204383634</v>
      </c>
      <c r="N37" s="376">
        <v>4273.1269999999995</v>
      </c>
      <c r="O37" s="377">
        <v>2114.6769999999997</v>
      </c>
      <c r="P37" s="378"/>
      <c r="Q37" s="377"/>
      <c r="R37" s="378">
        <f t="shared" si="11"/>
        <v>6387.803999999999</v>
      </c>
      <c r="S37" s="379">
        <f t="shared" si="12"/>
        <v>0.02308077811650497</v>
      </c>
      <c r="T37" s="376">
        <v>4320.086</v>
      </c>
      <c r="U37" s="377">
        <v>2322.219</v>
      </c>
      <c r="V37" s="378">
        <v>3065.2340000000004</v>
      </c>
      <c r="W37" s="377"/>
      <c r="X37" s="378">
        <f t="shared" si="13"/>
        <v>9707.539</v>
      </c>
      <c r="Y37" s="381">
        <f t="shared" si="14"/>
        <v>-0.34197493309066296</v>
      </c>
    </row>
    <row r="38" spans="1:25" ht="19.5" customHeight="1">
      <c r="A38" s="375" t="s">
        <v>447</v>
      </c>
      <c r="B38" s="376">
        <v>790.034</v>
      </c>
      <c r="C38" s="377">
        <v>101.012</v>
      </c>
      <c r="D38" s="378">
        <v>0</v>
      </c>
      <c r="E38" s="377">
        <v>0</v>
      </c>
      <c r="F38" s="378">
        <f t="shared" si="8"/>
        <v>891.046</v>
      </c>
      <c r="G38" s="379">
        <f t="shared" si="9"/>
        <v>0.0156840682717769</v>
      </c>
      <c r="H38" s="376">
        <v>816.1</v>
      </c>
      <c r="I38" s="395">
        <v>108.705</v>
      </c>
      <c r="J38" s="378"/>
      <c r="K38" s="377"/>
      <c r="L38" s="378">
        <f t="shared" si="10"/>
        <v>924.8050000000001</v>
      </c>
      <c r="M38" s="380">
        <f t="shared" si="15"/>
        <v>-0.03650391163542588</v>
      </c>
      <c r="N38" s="376">
        <v>3941.1859999999997</v>
      </c>
      <c r="O38" s="377">
        <v>427.139</v>
      </c>
      <c r="P38" s="378"/>
      <c r="Q38" s="377"/>
      <c r="R38" s="378">
        <f t="shared" si="11"/>
        <v>4368.325</v>
      </c>
      <c r="S38" s="379">
        <f t="shared" si="12"/>
        <v>0.015783881294069383</v>
      </c>
      <c r="T38" s="376">
        <v>4132.608</v>
      </c>
      <c r="U38" s="377">
        <v>345.481</v>
      </c>
      <c r="V38" s="378"/>
      <c r="W38" s="377"/>
      <c r="X38" s="378">
        <f t="shared" si="13"/>
        <v>4478.089</v>
      </c>
      <c r="Y38" s="381">
        <f t="shared" si="14"/>
        <v>-0.024511348479228534</v>
      </c>
    </row>
    <row r="39" spans="1:25" ht="19.5" customHeight="1">
      <c r="A39" s="375" t="s">
        <v>366</v>
      </c>
      <c r="B39" s="376">
        <v>190.007</v>
      </c>
      <c r="C39" s="377">
        <v>338.86600000000004</v>
      </c>
      <c r="D39" s="378">
        <v>0</v>
      </c>
      <c r="E39" s="377">
        <v>0</v>
      </c>
      <c r="F39" s="378">
        <f t="shared" si="8"/>
        <v>528.873</v>
      </c>
      <c r="G39" s="379">
        <f t="shared" si="9"/>
        <v>0.009309149290945095</v>
      </c>
      <c r="H39" s="376">
        <v>22.052000000000003</v>
      </c>
      <c r="I39" s="395">
        <v>281.193</v>
      </c>
      <c r="J39" s="378"/>
      <c r="K39" s="377">
        <v>627.207</v>
      </c>
      <c r="L39" s="378">
        <f t="shared" si="10"/>
        <v>930.452</v>
      </c>
      <c r="M39" s="380">
        <f t="shared" si="15"/>
        <v>-0.43159561159522464</v>
      </c>
      <c r="N39" s="376">
        <v>858.2</v>
      </c>
      <c r="O39" s="377">
        <v>1461.348</v>
      </c>
      <c r="P39" s="378"/>
      <c r="Q39" s="377"/>
      <c r="R39" s="378">
        <f t="shared" si="11"/>
        <v>2319.548</v>
      </c>
      <c r="S39" s="379">
        <f t="shared" si="12"/>
        <v>0.008381123265301013</v>
      </c>
      <c r="T39" s="376">
        <v>433.63</v>
      </c>
      <c r="U39" s="377">
        <v>1207.791</v>
      </c>
      <c r="V39" s="378"/>
      <c r="W39" s="377">
        <v>2665.673</v>
      </c>
      <c r="X39" s="378">
        <f t="shared" si="13"/>
        <v>4307.093999999999</v>
      </c>
      <c r="Y39" s="381">
        <f t="shared" si="14"/>
        <v>-0.4614587004602174</v>
      </c>
    </row>
    <row r="40" spans="1:25" ht="19.5" customHeight="1">
      <c r="A40" s="375" t="s">
        <v>367</v>
      </c>
      <c r="B40" s="376">
        <v>59.219</v>
      </c>
      <c r="C40" s="377">
        <v>318.122</v>
      </c>
      <c r="D40" s="378">
        <v>0</v>
      </c>
      <c r="E40" s="377">
        <v>0</v>
      </c>
      <c r="F40" s="378">
        <f>SUM(B40:E40)</f>
        <v>377.341</v>
      </c>
      <c r="G40" s="379">
        <f>F40/$F$9</f>
        <v>0.006641904015887582</v>
      </c>
      <c r="H40" s="376">
        <v>39.473</v>
      </c>
      <c r="I40" s="395">
        <v>205.565</v>
      </c>
      <c r="J40" s="378"/>
      <c r="K40" s="377"/>
      <c r="L40" s="378">
        <f>SUM(H40:K40)</f>
        <v>245.038</v>
      </c>
      <c r="M40" s="380">
        <f>IF(ISERROR(F40/L40-1),"         /0",(F40/L40-1))</f>
        <v>0.539928500885577</v>
      </c>
      <c r="N40" s="376">
        <v>259.637</v>
      </c>
      <c r="O40" s="377">
        <v>1374.516</v>
      </c>
      <c r="P40" s="378"/>
      <c r="Q40" s="377"/>
      <c r="R40" s="378">
        <f>SUM(N40:Q40)</f>
        <v>1634.153</v>
      </c>
      <c r="S40" s="379">
        <f>R40/$R$9</f>
        <v>0.005904614919528049</v>
      </c>
      <c r="T40" s="376">
        <v>121.508</v>
      </c>
      <c r="U40" s="377">
        <v>1105.971</v>
      </c>
      <c r="V40" s="378"/>
      <c r="W40" s="377"/>
      <c r="X40" s="378">
        <f>SUM(T40:W40)</f>
        <v>1227.479</v>
      </c>
      <c r="Y40" s="381">
        <f>IF(ISERROR(R40/X40-1),"         /0",IF(R40/X40&gt;5,"  *  ",(R40/X40-1)))</f>
        <v>0.3313083156616121</v>
      </c>
    </row>
    <row r="41" spans="1:25" ht="19.5" customHeight="1">
      <c r="A41" s="375" t="s">
        <v>365</v>
      </c>
      <c r="B41" s="376">
        <v>170.281</v>
      </c>
      <c r="C41" s="377">
        <v>192.892</v>
      </c>
      <c r="D41" s="378">
        <v>0</v>
      </c>
      <c r="E41" s="377">
        <v>0</v>
      </c>
      <c r="F41" s="378">
        <f>SUM(B41:E41)</f>
        <v>363.173</v>
      </c>
      <c r="G41" s="379">
        <f>F41/$F$9</f>
        <v>0.006392520842320185</v>
      </c>
      <c r="H41" s="376">
        <v>121.752</v>
      </c>
      <c r="I41" s="395">
        <v>191.961</v>
      </c>
      <c r="J41" s="378"/>
      <c r="K41" s="377"/>
      <c r="L41" s="378">
        <f>SUM(H41:K41)</f>
        <v>313.713</v>
      </c>
      <c r="M41" s="380">
        <f>IF(ISERROR(F41/L41-1),"         /0",(F41/L41-1))</f>
        <v>0.1576600268398185</v>
      </c>
      <c r="N41" s="376">
        <v>758.6159999999999</v>
      </c>
      <c r="O41" s="377">
        <v>970.9070000000002</v>
      </c>
      <c r="P41" s="378">
        <v>0</v>
      </c>
      <c r="Q41" s="377">
        <v>0</v>
      </c>
      <c r="R41" s="378">
        <f>SUM(N41:Q41)</f>
        <v>1729.5230000000001</v>
      </c>
      <c r="S41" s="379">
        <f>R41/$R$9</f>
        <v>0.0062492112485592905</v>
      </c>
      <c r="T41" s="376">
        <v>677.318</v>
      </c>
      <c r="U41" s="377">
        <v>1202.739</v>
      </c>
      <c r="V41" s="378">
        <v>0</v>
      </c>
      <c r="W41" s="377">
        <v>0</v>
      </c>
      <c r="X41" s="378">
        <f>SUM(T41:W41)</f>
        <v>1880.057</v>
      </c>
      <c r="Y41" s="381">
        <f>IF(ISERROR(R41/X41-1),"         /0",IF(R41/X41&gt;5,"  *  ",(R41/X41-1)))</f>
        <v>-0.08006884897638733</v>
      </c>
    </row>
    <row r="42" spans="1:25" ht="19.5" customHeight="1">
      <c r="A42" s="375" t="s">
        <v>364</v>
      </c>
      <c r="B42" s="376">
        <v>51.282</v>
      </c>
      <c r="C42" s="377">
        <v>209.602</v>
      </c>
      <c r="D42" s="378">
        <v>0</v>
      </c>
      <c r="E42" s="377">
        <v>0</v>
      </c>
      <c r="F42" s="378">
        <f>SUM(B42:E42)</f>
        <v>260.884</v>
      </c>
      <c r="G42" s="379">
        <f>F42/$F$9</f>
        <v>0.00459204403253507</v>
      </c>
      <c r="H42" s="376">
        <v>45.275</v>
      </c>
      <c r="I42" s="395">
        <v>221.939</v>
      </c>
      <c r="J42" s="378">
        <v>1.572</v>
      </c>
      <c r="K42" s="377"/>
      <c r="L42" s="378">
        <f>SUM(H42:K42)</f>
        <v>268.786</v>
      </c>
      <c r="M42" s="380">
        <f>IF(ISERROR(F42/L42-1),"         /0",(F42/L42-1))</f>
        <v>-0.02939885261881192</v>
      </c>
      <c r="N42" s="376">
        <v>415.21000000000004</v>
      </c>
      <c r="O42" s="377">
        <v>1058.565</v>
      </c>
      <c r="P42" s="378">
        <v>0</v>
      </c>
      <c r="Q42" s="377">
        <v>0.5</v>
      </c>
      <c r="R42" s="378">
        <f>SUM(N42:Q42)</f>
        <v>1474.275</v>
      </c>
      <c r="S42" s="379">
        <f>R42/$R$9</f>
        <v>0.0053269346018929775</v>
      </c>
      <c r="T42" s="376">
        <v>326.57899999999995</v>
      </c>
      <c r="U42" s="377">
        <v>1208.7530000000002</v>
      </c>
      <c r="V42" s="378">
        <v>1.572</v>
      </c>
      <c r="W42" s="377">
        <v>0</v>
      </c>
      <c r="X42" s="378">
        <f>SUM(T42:W42)</f>
        <v>1536.904</v>
      </c>
      <c r="Y42" s="381">
        <f>IF(ISERROR(R42/X42-1),"         /0",IF(R42/X42&gt;5,"  *  ",(R42/X42-1)))</f>
        <v>-0.040750105406713644</v>
      </c>
    </row>
    <row r="43" spans="1:25" ht="19.5" customHeight="1">
      <c r="A43" s="375" t="s">
        <v>368</v>
      </c>
      <c r="B43" s="376">
        <v>51.264</v>
      </c>
      <c r="C43" s="377">
        <v>138.17</v>
      </c>
      <c r="D43" s="378">
        <v>0</v>
      </c>
      <c r="E43" s="377">
        <v>0</v>
      </c>
      <c r="F43" s="378">
        <f>SUM(B43:E43)</f>
        <v>189.434</v>
      </c>
      <c r="G43" s="379">
        <f>F43/$F$9</f>
        <v>0.0033343910291901706</v>
      </c>
      <c r="H43" s="376">
        <v>0</v>
      </c>
      <c r="I43" s="395">
        <v>0</v>
      </c>
      <c r="J43" s="378"/>
      <c r="K43" s="377"/>
      <c r="L43" s="378">
        <f>SUM(H43:K43)</f>
        <v>0</v>
      </c>
      <c r="M43" s="380" t="str">
        <f>IF(ISERROR(F43/L43-1),"         /0",(F43/L43-1))</f>
        <v>         /0</v>
      </c>
      <c r="N43" s="376">
        <v>159.011</v>
      </c>
      <c r="O43" s="377">
        <v>628.651</v>
      </c>
      <c r="P43" s="378">
        <v>0</v>
      </c>
      <c r="Q43" s="377">
        <v>0</v>
      </c>
      <c r="R43" s="378">
        <f>SUM(N43:Q43)</f>
        <v>787.6619999999999</v>
      </c>
      <c r="S43" s="379">
        <f>R43/$R$9</f>
        <v>0.002846025308979821</v>
      </c>
      <c r="T43" s="376">
        <v>0</v>
      </c>
      <c r="U43" s="377">
        <v>0</v>
      </c>
      <c r="V43" s="378"/>
      <c r="W43" s="377"/>
      <c r="X43" s="378">
        <f>SUM(T43:W43)</f>
        <v>0</v>
      </c>
      <c r="Y43" s="381" t="str">
        <f>IF(ISERROR(R43/X43-1),"         /0",IF(R43/X43&gt;5,"  *  ",(R43/X43-1)))</f>
        <v>         /0</v>
      </c>
    </row>
    <row r="44" spans="1:25" ht="19.5" customHeight="1">
      <c r="A44" s="375" t="s">
        <v>362</v>
      </c>
      <c r="B44" s="376">
        <v>15.924</v>
      </c>
      <c r="C44" s="377">
        <v>71.818</v>
      </c>
      <c r="D44" s="378">
        <v>0</v>
      </c>
      <c r="E44" s="377">
        <v>0</v>
      </c>
      <c r="F44" s="378">
        <f t="shared" si="8"/>
        <v>87.74199999999999</v>
      </c>
      <c r="G44" s="379">
        <f t="shared" si="9"/>
        <v>0.0015444225307136201</v>
      </c>
      <c r="H44" s="376">
        <v>11.168</v>
      </c>
      <c r="I44" s="395">
        <v>98.41499999999999</v>
      </c>
      <c r="J44" s="378"/>
      <c r="K44" s="377">
        <v>0</v>
      </c>
      <c r="L44" s="378">
        <f t="shared" si="10"/>
        <v>109.583</v>
      </c>
      <c r="M44" s="380">
        <f t="shared" si="15"/>
        <v>-0.19931011196992243</v>
      </c>
      <c r="N44" s="376">
        <v>102.228</v>
      </c>
      <c r="O44" s="377">
        <v>414.852</v>
      </c>
      <c r="P44" s="378">
        <v>0</v>
      </c>
      <c r="Q44" s="377">
        <v>0</v>
      </c>
      <c r="R44" s="378">
        <f t="shared" si="11"/>
        <v>517.0799999999999</v>
      </c>
      <c r="S44" s="379">
        <f t="shared" si="12"/>
        <v>0.0018683429780378968</v>
      </c>
      <c r="T44" s="376">
        <v>72.09900000000002</v>
      </c>
      <c r="U44" s="377">
        <v>413.498</v>
      </c>
      <c r="V44" s="378">
        <v>0</v>
      </c>
      <c r="W44" s="377">
        <v>0</v>
      </c>
      <c r="X44" s="378">
        <f t="shared" si="13"/>
        <v>485.597</v>
      </c>
      <c r="Y44" s="381">
        <f t="shared" si="14"/>
        <v>0.06483359658317478</v>
      </c>
    </row>
    <row r="45" spans="1:25" ht="19.5" customHeight="1">
      <c r="A45" s="375" t="s">
        <v>363</v>
      </c>
      <c r="B45" s="376">
        <v>29.838</v>
      </c>
      <c r="C45" s="377">
        <v>40.652</v>
      </c>
      <c r="D45" s="378">
        <v>0</v>
      </c>
      <c r="E45" s="377">
        <v>0</v>
      </c>
      <c r="F45" s="378">
        <f t="shared" si="8"/>
        <v>70.49000000000001</v>
      </c>
      <c r="G45" s="379">
        <f t="shared" si="9"/>
        <v>0.0012407552163160528</v>
      </c>
      <c r="H45" s="376">
        <v>68.697</v>
      </c>
      <c r="I45" s="395">
        <v>133.99</v>
      </c>
      <c r="J45" s="378"/>
      <c r="K45" s="377"/>
      <c r="L45" s="378">
        <f t="shared" si="10"/>
        <v>202.687</v>
      </c>
      <c r="M45" s="380" t="s">
        <v>43</v>
      </c>
      <c r="N45" s="376">
        <v>203.791</v>
      </c>
      <c r="O45" s="377">
        <v>269.93399999999997</v>
      </c>
      <c r="P45" s="378">
        <v>0</v>
      </c>
      <c r="Q45" s="377"/>
      <c r="R45" s="378">
        <f t="shared" si="11"/>
        <v>473.72499999999997</v>
      </c>
      <c r="S45" s="379">
        <f t="shared" si="12"/>
        <v>0.0017116902167382275</v>
      </c>
      <c r="T45" s="376">
        <v>304.16200000000003</v>
      </c>
      <c r="U45" s="377">
        <v>350.843</v>
      </c>
      <c r="V45" s="378">
        <v>0</v>
      </c>
      <c r="W45" s="377"/>
      <c r="X45" s="378">
        <f t="shared" si="13"/>
        <v>655.0050000000001</v>
      </c>
      <c r="Y45" s="381">
        <f t="shared" si="14"/>
        <v>-0.2767612460973582</v>
      </c>
    </row>
    <row r="46" spans="1:25" ht="19.5" customHeight="1" thickBot="1">
      <c r="A46" s="375" t="s">
        <v>286</v>
      </c>
      <c r="B46" s="376">
        <v>65.13499999999999</v>
      </c>
      <c r="C46" s="377">
        <v>18.09</v>
      </c>
      <c r="D46" s="378">
        <v>44.953</v>
      </c>
      <c r="E46" s="377">
        <v>0</v>
      </c>
      <c r="F46" s="378">
        <f t="shared" si="8"/>
        <v>128.178</v>
      </c>
      <c r="G46" s="379">
        <f t="shared" si="9"/>
        <v>0.0022561714018578378</v>
      </c>
      <c r="H46" s="376">
        <v>124.29499999999999</v>
      </c>
      <c r="I46" s="395">
        <v>0.281</v>
      </c>
      <c r="J46" s="378">
        <v>0.048</v>
      </c>
      <c r="K46" s="377">
        <v>0</v>
      </c>
      <c r="L46" s="378">
        <f t="shared" si="10"/>
        <v>124.624</v>
      </c>
      <c r="M46" s="380" t="s">
        <v>43</v>
      </c>
      <c r="N46" s="376">
        <v>360.33700000000005</v>
      </c>
      <c r="O46" s="377">
        <v>21.938999999999997</v>
      </c>
      <c r="P46" s="378">
        <v>706.179</v>
      </c>
      <c r="Q46" s="377">
        <v>0</v>
      </c>
      <c r="R46" s="378">
        <f t="shared" si="11"/>
        <v>1088.455</v>
      </c>
      <c r="S46" s="379">
        <f t="shared" si="12"/>
        <v>0.003932867749981123</v>
      </c>
      <c r="T46" s="376">
        <v>413.616</v>
      </c>
      <c r="U46" s="377">
        <v>25.976</v>
      </c>
      <c r="V46" s="378">
        <v>0.048</v>
      </c>
      <c r="W46" s="377">
        <v>0.1</v>
      </c>
      <c r="X46" s="378">
        <f t="shared" si="13"/>
        <v>439.74</v>
      </c>
      <c r="Y46" s="381">
        <f t="shared" si="14"/>
        <v>1.4752239959976348</v>
      </c>
    </row>
    <row r="47" spans="1:25" s="428" customFormat="1" ht="19.5" customHeight="1">
      <c r="A47" s="421" t="s">
        <v>50</v>
      </c>
      <c r="B47" s="422">
        <f>SUM(B48:B57)</f>
        <v>3008.0949999999993</v>
      </c>
      <c r="C47" s="423">
        <f>SUM(C48:C57)</f>
        <v>1470.5609999999997</v>
      </c>
      <c r="D47" s="424">
        <f>SUM(D48:D57)</f>
        <v>677.578</v>
      </c>
      <c r="E47" s="423">
        <f>SUM(E48:E57)</f>
        <v>243.32000000000002</v>
      </c>
      <c r="F47" s="424">
        <f t="shared" si="8"/>
        <v>5399.553999999998</v>
      </c>
      <c r="G47" s="425">
        <f t="shared" si="9"/>
        <v>0.09504220160703937</v>
      </c>
      <c r="H47" s="422">
        <f>SUM(H48:H57)</f>
        <v>3047.416</v>
      </c>
      <c r="I47" s="423">
        <f>SUM(I48:I57)</f>
        <v>1717.5180000000003</v>
      </c>
      <c r="J47" s="424">
        <f>SUM(J48:J57)</f>
        <v>888.605</v>
      </c>
      <c r="K47" s="423">
        <f>SUM(K48:K57)</f>
        <v>565.182</v>
      </c>
      <c r="L47" s="424">
        <f t="shared" si="10"/>
        <v>6218.7210000000005</v>
      </c>
      <c r="M47" s="426">
        <f aca="true" t="shared" si="16" ref="M47:M62">IF(ISERROR(F47/L47-1),"         /0",(F47/L47-1))</f>
        <v>-0.13172596101352707</v>
      </c>
      <c r="N47" s="422">
        <f>SUM(N48:N57)</f>
        <v>13706.698000000002</v>
      </c>
      <c r="O47" s="423">
        <f>SUM(O48:O57)</f>
        <v>7657.759000000001</v>
      </c>
      <c r="P47" s="424">
        <f>SUM(P48:P57)</f>
        <v>1897.9830000000002</v>
      </c>
      <c r="Q47" s="423">
        <f>SUM(Q48:Q57)</f>
        <v>718.847</v>
      </c>
      <c r="R47" s="424">
        <f t="shared" si="11"/>
        <v>23981.287000000004</v>
      </c>
      <c r="S47" s="425">
        <f t="shared" si="12"/>
        <v>0.08665055537008105</v>
      </c>
      <c r="T47" s="422">
        <f>SUM(T48:T57)</f>
        <v>13699.474000000002</v>
      </c>
      <c r="U47" s="423">
        <f>SUM(U48:U57)</f>
        <v>7538.345</v>
      </c>
      <c r="V47" s="424">
        <f>SUM(V48:V57)</f>
        <v>3857.3620000000005</v>
      </c>
      <c r="W47" s="423">
        <f>SUM(W48:W57)</f>
        <v>2575.0170000000003</v>
      </c>
      <c r="X47" s="424">
        <f t="shared" si="13"/>
        <v>27670.198000000004</v>
      </c>
      <c r="Y47" s="427">
        <f t="shared" si="14"/>
        <v>-0.1333171161261658</v>
      </c>
    </row>
    <row r="48" spans="1:25" s="54" customFormat="1" ht="19.5" customHeight="1">
      <c r="A48" s="368" t="s">
        <v>379</v>
      </c>
      <c r="B48" s="369">
        <v>1320.946</v>
      </c>
      <c r="C48" s="370">
        <v>708.362</v>
      </c>
      <c r="D48" s="371">
        <v>654.9</v>
      </c>
      <c r="E48" s="370">
        <v>220.124</v>
      </c>
      <c r="F48" s="371">
        <f t="shared" si="8"/>
        <v>2904.332</v>
      </c>
      <c r="G48" s="372">
        <f t="shared" si="9"/>
        <v>0.051121649580275694</v>
      </c>
      <c r="H48" s="369">
        <v>1526.4989999999998</v>
      </c>
      <c r="I48" s="370">
        <v>677.701</v>
      </c>
      <c r="J48" s="371">
        <v>567.131</v>
      </c>
      <c r="K48" s="370">
        <v>271.32099999999997</v>
      </c>
      <c r="L48" s="371">
        <f t="shared" si="10"/>
        <v>3042.6519999999996</v>
      </c>
      <c r="M48" s="373">
        <f t="shared" si="16"/>
        <v>-0.04546034183337422</v>
      </c>
      <c r="N48" s="369">
        <v>6810.016000000001</v>
      </c>
      <c r="O48" s="370">
        <v>3972.1780000000003</v>
      </c>
      <c r="P48" s="371">
        <v>1873.9850000000001</v>
      </c>
      <c r="Q48" s="370">
        <v>666.652</v>
      </c>
      <c r="R48" s="371">
        <f t="shared" si="11"/>
        <v>13322.831000000002</v>
      </c>
      <c r="S48" s="372">
        <f t="shared" si="12"/>
        <v>0.04813881361962485</v>
      </c>
      <c r="T48" s="389">
        <v>7115.414000000001</v>
      </c>
      <c r="U48" s="370">
        <v>3510.2629999999995</v>
      </c>
      <c r="V48" s="371">
        <v>2444.88</v>
      </c>
      <c r="W48" s="370">
        <v>1216.28</v>
      </c>
      <c r="X48" s="371">
        <f t="shared" si="13"/>
        <v>14286.837000000001</v>
      </c>
      <c r="Y48" s="374">
        <f t="shared" si="14"/>
        <v>-0.06747511713054466</v>
      </c>
    </row>
    <row r="49" spans="1:25" s="54" customFormat="1" ht="19.5" customHeight="1">
      <c r="A49" s="375" t="s">
        <v>380</v>
      </c>
      <c r="B49" s="376">
        <v>870.526</v>
      </c>
      <c r="C49" s="377">
        <v>485.856</v>
      </c>
      <c r="D49" s="378">
        <v>1.151</v>
      </c>
      <c r="E49" s="377">
        <v>21.638</v>
      </c>
      <c r="F49" s="378">
        <f t="shared" si="8"/>
        <v>1379.171</v>
      </c>
      <c r="G49" s="379">
        <f t="shared" si="9"/>
        <v>0.0242759769107934</v>
      </c>
      <c r="H49" s="376">
        <v>713.121</v>
      </c>
      <c r="I49" s="377">
        <v>564.041</v>
      </c>
      <c r="J49" s="378">
        <v>317.983</v>
      </c>
      <c r="K49" s="377">
        <v>293.511</v>
      </c>
      <c r="L49" s="378">
        <f t="shared" si="10"/>
        <v>1888.656</v>
      </c>
      <c r="M49" s="380">
        <f t="shared" si="16"/>
        <v>-0.2697606128379122</v>
      </c>
      <c r="N49" s="376">
        <v>3446.6559999999995</v>
      </c>
      <c r="O49" s="377">
        <v>2378.5170000000003</v>
      </c>
      <c r="P49" s="378">
        <v>1.151</v>
      </c>
      <c r="Q49" s="377">
        <v>29.255000000000003</v>
      </c>
      <c r="R49" s="378">
        <f t="shared" si="11"/>
        <v>5855.579</v>
      </c>
      <c r="S49" s="379">
        <f t="shared" si="12"/>
        <v>0.021157712359782182</v>
      </c>
      <c r="T49" s="390">
        <v>3209.123</v>
      </c>
      <c r="U49" s="377">
        <v>2382.292</v>
      </c>
      <c r="V49" s="378">
        <v>1273.359</v>
      </c>
      <c r="W49" s="377">
        <v>1314.479</v>
      </c>
      <c r="X49" s="378">
        <f t="shared" si="13"/>
        <v>8179.253</v>
      </c>
      <c r="Y49" s="381">
        <f t="shared" si="14"/>
        <v>-0.2840936696786369</v>
      </c>
    </row>
    <row r="50" spans="1:25" s="54" customFormat="1" ht="19.5" customHeight="1">
      <c r="A50" s="375" t="s">
        <v>384</v>
      </c>
      <c r="B50" s="376">
        <v>168.682</v>
      </c>
      <c r="C50" s="377">
        <v>16.377</v>
      </c>
      <c r="D50" s="378">
        <v>0</v>
      </c>
      <c r="E50" s="377">
        <v>0</v>
      </c>
      <c r="F50" s="378">
        <f>SUM(B50:E50)</f>
        <v>185.059</v>
      </c>
      <c r="G50" s="379">
        <f>F50/$F$9</f>
        <v>0.0032573828851784987</v>
      </c>
      <c r="H50" s="376">
        <v>141.282</v>
      </c>
      <c r="I50" s="377">
        <v>20.188</v>
      </c>
      <c r="J50" s="378"/>
      <c r="K50" s="377"/>
      <c r="L50" s="378">
        <f>SUM(H50:K50)</f>
        <v>161.47</v>
      </c>
      <c r="M50" s="380">
        <f>IF(ISERROR(F50/L50-1),"         /0",(F50/L50-1))</f>
        <v>0.14608905679073514</v>
      </c>
      <c r="N50" s="376">
        <v>813.7939999999999</v>
      </c>
      <c r="O50" s="377">
        <v>105.278</v>
      </c>
      <c r="P50" s="378">
        <v>0</v>
      </c>
      <c r="Q50" s="377">
        <v>0</v>
      </c>
      <c r="R50" s="378">
        <f>SUM(N50:Q50)</f>
        <v>919.0719999999999</v>
      </c>
      <c r="S50" s="379">
        <f>R50/$R$9</f>
        <v>0.003320843423669927</v>
      </c>
      <c r="T50" s="390">
        <v>569.4150000000001</v>
      </c>
      <c r="U50" s="377">
        <v>99.24900000000001</v>
      </c>
      <c r="V50" s="378">
        <v>65.04</v>
      </c>
      <c r="W50" s="377">
        <v>6.826</v>
      </c>
      <c r="X50" s="378">
        <f>SUM(T50:W50)</f>
        <v>740.5300000000001</v>
      </c>
      <c r="Y50" s="381">
        <f>IF(ISERROR(R50/X50-1),"         /0",IF(R50/X50&gt;5,"  *  ",(R50/X50-1)))</f>
        <v>0.24110029303336766</v>
      </c>
    </row>
    <row r="51" spans="1:25" s="54" customFormat="1" ht="19.5" customHeight="1">
      <c r="A51" s="375" t="s">
        <v>381</v>
      </c>
      <c r="B51" s="376">
        <v>133.428</v>
      </c>
      <c r="C51" s="377">
        <v>45.475</v>
      </c>
      <c r="D51" s="378">
        <v>0</v>
      </c>
      <c r="E51" s="377">
        <v>0</v>
      </c>
      <c r="F51" s="378">
        <f>SUM(B51:E51)</f>
        <v>178.903</v>
      </c>
      <c r="G51" s="379">
        <f>F51/$F$9</f>
        <v>0.0031490258258560187</v>
      </c>
      <c r="H51" s="376">
        <v>170.63500000000002</v>
      </c>
      <c r="I51" s="377">
        <v>77.785</v>
      </c>
      <c r="J51" s="378">
        <v>0</v>
      </c>
      <c r="K51" s="377">
        <v>0</v>
      </c>
      <c r="L51" s="378">
        <f>SUM(H51:K51)</f>
        <v>248.42000000000002</v>
      </c>
      <c r="M51" s="380">
        <f>IF(ISERROR(F51/L51-1),"         /0",(F51/L51-1))</f>
        <v>-0.279836567104098</v>
      </c>
      <c r="N51" s="376">
        <v>578.3330000000001</v>
      </c>
      <c r="O51" s="377">
        <v>226.65</v>
      </c>
      <c r="P51" s="378">
        <v>0</v>
      </c>
      <c r="Q51" s="377">
        <v>0</v>
      </c>
      <c r="R51" s="378">
        <f>SUM(N51:Q51)</f>
        <v>804.9830000000001</v>
      </c>
      <c r="S51" s="379">
        <f>R51/$R$9</f>
        <v>0.0029086105351007205</v>
      </c>
      <c r="T51" s="390">
        <v>678.4240000000001</v>
      </c>
      <c r="U51" s="377">
        <v>422.268</v>
      </c>
      <c r="V51" s="378">
        <v>0.576</v>
      </c>
      <c r="W51" s="377">
        <v>0</v>
      </c>
      <c r="X51" s="378">
        <f>SUM(T51:W51)</f>
        <v>1101.268</v>
      </c>
      <c r="Y51" s="381">
        <f>IF(ISERROR(R51/X51-1),"         /0",IF(R51/X51&gt;5,"  *  ",(R51/X51-1)))</f>
        <v>-0.2690398704039343</v>
      </c>
    </row>
    <row r="52" spans="1:25" s="54" customFormat="1" ht="19.5" customHeight="1">
      <c r="A52" s="375" t="s">
        <v>386</v>
      </c>
      <c r="B52" s="376">
        <v>89.701</v>
      </c>
      <c r="C52" s="377">
        <v>51.422</v>
      </c>
      <c r="D52" s="378">
        <v>0</v>
      </c>
      <c r="E52" s="377">
        <v>1.294</v>
      </c>
      <c r="F52" s="378">
        <f>SUM(B52:E52)</f>
        <v>142.417</v>
      </c>
      <c r="G52" s="379">
        <f>F52/$F$9</f>
        <v>0.0025068043075909103</v>
      </c>
      <c r="H52" s="376">
        <v>62.859</v>
      </c>
      <c r="I52" s="377">
        <v>28.981</v>
      </c>
      <c r="J52" s="378"/>
      <c r="K52" s="377"/>
      <c r="L52" s="378">
        <f>SUM(H52:K52)</f>
        <v>91.84</v>
      </c>
      <c r="M52" s="380">
        <f>IF(ISERROR(F52/L52-1),"         /0",(F52/L52-1))</f>
        <v>0.5507077526132405</v>
      </c>
      <c r="N52" s="376">
        <v>326.53499999999997</v>
      </c>
      <c r="O52" s="377">
        <v>206.296</v>
      </c>
      <c r="P52" s="378"/>
      <c r="Q52" s="377">
        <v>3.04</v>
      </c>
      <c r="R52" s="378">
        <f>SUM(N52:Q52)</f>
        <v>535.8709999999999</v>
      </c>
      <c r="S52" s="379">
        <f>R52/$R$9</f>
        <v>0.0019362396920866126</v>
      </c>
      <c r="T52" s="390">
        <v>411.25199999999995</v>
      </c>
      <c r="U52" s="377">
        <v>139.009</v>
      </c>
      <c r="V52" s="378">
        <v>0</v>
      </c>
      <c r="W52" s="377">
        <v>0</v>
      </c>
      <c r="X52" s="378">
        <f>SUM(T52:W52)</f>
        <v>550.261</v>
      </c>
      <c r="Y52" s="381">
        <f>IF(ISERROR(R52/X52-1),"         /0",IF(R52/X52&gt;5,"  *  ",(R52/X52-1)))</f>
        <v>-0.026151226418009044</v>
      </c>
    </row>
    <row r="53" spans="1:25" s="54" customFormat="1" ht="19.5" customHeight="1">
      <c r="A53" s="375" t="s">
        <v>387</v>
      </c>
      <c r="B53" s="376">
        <v>121.918</v>
      </c>
      <c r="C53" s="377">
        <v>5.696</v>
      </c>
      <c r="D53" s="378">
        <v>0</v>
      </c>
      <c r="E53" s="377">
        <v>0</v>
      </c>
      <c r="F53" s="378">
        <f>SUM(B53:E53)</f>
        <v>127.614</v>
      </c>
      <c r="G53" s="379">
        <f>F53/$F$9</f>
        <v>0.0022462439519783904</v>
      </c>
      <c r="H53" s="376">
        <v>155.66899999999998</v>
      </c>
      <c r="I53" s="377">
        <v>180.638</v>
      </c>
      <c r="J53" s="378">
        <v>0</v>
      </c>
      <c r="K53" s="377">
        <v>0</v>
      </c>
      <c r="L53" s="378">
        <f>SUM(H53:K53)</f>
        <v>336.307</v>
      </c>
      <c r="M53" s="380">
        <f t="shared" si="16"/>
        <v>-0.6205431346953825</v>
      </c>
      <c r="N53" s="376">
        <v>462.6910000000001</v>
      </c>
      <c r="O53" s="377">
        <v>72.17699999999999</v>
      </c>
      <c r="P53" s="378">
        <v>0</v>
      </c>
      <c r="Q53" s="377">
        <v>0</v>
      </c>
      <c r="R53" s="378">
        <f>SUM(N53:Q53)</f>
        <v>534.868</v>
      </c>
      <c r="S53" s="379">
        <f>R53/$R$9</f>
        <v>0.0019326155952215788</v>
      </c>
      <c r="T53" s="390">
        <v>299.055</v>
      </c>
      <c r="U53" s="377">
        <v>331.36800000000005</v>
      </c>
      <c r="V53" s="378">
        <v>0.03</v>
      </c>
      <c r="W53" s="377">
        <v>0.03</v>
      </c>
      <c r="X53" s="378">
        <f>SUM(T53:W53)</f>
        <v>630.483</v>
      </c>
      <c r="Y53" s="381">
        <f>IF(ISERROR(R53/X53-1),"         /0",IF(R53/X53&gt;5,"  *  ",(R53/X53-1)))</f>
        <v>-0.15165357353013464</v>
      </c>
    </row>
    <row r="54" spans="1:25" s="54" customFormat="1" ht="19.5" customHeight="1">
      <c r="A54" s="375" t="s">
        <v>388</v>
      </c>
      <c r="B54" s="376">
        <v>31.555</v>
      </c>
      <c r="C54" s="377">
        <v>69.621</v>
      </c>
      <c r="D54" s="378">
        <v>21.527</v>
      </c>
      <c r="E54" s="377">
        <v>0</v>
      </c>
      <c r="F54" s="378">
        <f>SUM(B54:E54)</f>
        <v>122.70299999999999</v>
      </c>
      <c r="G54" s="379">
        <f>F54/$F$9</f>
        <v>0.002159801210208946</v>
      </c>
      <c r="H54" s="376">
        <v>24.982</v>
      </c>
      <c r="I54" s="377">
        <v>60.495</v>
      </c>
      <c r="J54" s="378">
        <v>0</v>
      </c>
      <c r="K54" s="377">
        <v>0</v>
      </c>
      <c r="L54" s="378">
        <f>SUM(H54:K54)</f>
        <v>85.477</v>
      </c>
      <c r="M54" s="380">
        <f>IF(ISERROR(F54/L54-1),"         /0",(F54/L54-1))</f>
        <v>0.43550896732454314</v>
      </c>
      <c r="N54" s="376">
        <v>129.24</v>
      </c>
      <c r="O54" s="377">
        <v>229.233</v>
      </c>
      <c r="P54" s="378">
        <v>21.527</v>
      </c>
      <c r="Q54" s="377">
        <v>0</v>
      </c>
      <c r="R54" s="378">
        <f>SUM(N54:Q54)</f>
        <v>380</v>
      </c>
      <c r="S54" s="379">
        <f>R54/$R$9</f>
        <v>0.0013730376956262104</v>
      </c>
      <c r="T54" s="390">
        <v>157.507</v>
      </c>
      <c r="U54" s="377">
        <v>270.872</v>
      </c>
      <c r="V54" s="378">
        <v>0.938</v>
      </c>
      <c r="W54" s="377">
        <v>0</v>
      </c>
      <c r="X54" s="378">
        <f>SUM(T54:W54)</f>
        <v>429.317</v>
      </c>
      <c r="Y54" s="381">
        <f>IF(ISERROR(R54/X54-1),"         /0",IF(R54/X54&gt;5,"  *  ",(R54/X54-1)))</f>
        <v>-0.11487315899440276</v>
      </c>
    </row>
    <row r="55" spans="1:25" s="54" customFormat="1" ht="19.5" customHeight="1">
      <c r="A55" s="375" t="s">
        <v>383</v>
      </c>
      <c r="B55" s="376">
        <v>90.967</v>
      </c>
      <c r="C55" s="377">
        <v>13.646</v>
      </c>
      <c r="D55" s="378">
        <v>0</v>
      </c>
      <c r="E55" s="377">
        <v>0</v>
      </c>
      <c r="F55" s="378">
        <f t="shared" si="8"/>
        <v>104.613</v>
      </c>
      <c r="G55" s="379">
        <f t="shared" si="9"/>
        <v>0.0018413835358841142</v>
      </c>
      <c r="H55" s="376">
        <v>101.82</v>
      </c>
      <c r="I55" s="377">
        <v>22.346</v>
      </c>
      <c r="J55" s="378">
        <v>0</v>
      </c>
      <c r="K55" s="377">
        <v>0</v>
      </c>
      <c r="L55" s="378">
        <f t="shared" si="10"/>
        <v>124.166</v>
      </c>
      <c r="M55" s="380">
        <f t="shared" si="16"/>
        <v>-0.15747467100494494</v>
      </c>
      <c r="N55" s="376">
        <v>391.779</v>
      </c>
      <c r="O55" s="377">
        <v>89.88799999999999</v>
      </c>
      <c r="P55" s="378">
        <v>0</v>
      </c>
      <c r="Q55" s="377">
        <v>4.141</v>
      </c>
      <c r="R55" s="378">
        <f t="shared" si="11"/>
        <v>485.808</v>
      </c>
      <c r="S55" s="379">
        <f t="shared" si="12"/>
        <v>0.0017553492022020474</v>
      </c>
      <c r="T55" s="390">
        <v>381.091</v>
      </c>
      <c r="U55" s="377">
        <v>86.676</v>
      </c>
      <c r="V55" s="378">
        <v>0</v>
      </c>
      <c r="W55" s="377">
        <v>0</v>
      </c>
      <c r="X55" s="378">
        <f t="shared" si="13"/>
        <v>467.767</v>
      </c>
      <c r="Y55" s="381">
        <f t="shared" si="14"/>
        <v>0.03856834706167822</v>
      </c>
    </row>
    <row r="56" spans="1:25" s="54" customFormat="1" ht="19.5" customHeight="1">
      <c r="A56" s="375" t="s">
        <v>398</v>
      </c>
      <c r="B56" s="376">
        <v>34.008</v>
      </c>
      <c r="C56" s="377">
        <v>31.404</v>
      </c>
      <c r="D56" s="378">
        <v>0</v>
      </c>
      <c r="E56" s="377">
        <v>0</v>
      </c>
      <c r="F56" s="378">
        <f t="shared" si="8"/>
        <v>65.412</v>
      </c>
      <c r="G56" s="379">
        <f t="shared" si="9"/>
        <v>0.0011513729636780485</v>
      </c>
      <c r="H56" s="376">
        <v>25.744</v>
      </c>
      <c r="I56" s="377">
        <v>35.623999999999995</v>
      </c>
      <c r="J56" s="378"/>
      <c r="K56" s="377"/>
      <c r="L56" s="378">
        <f t="shared" si="10"/>
        <v>61.367999999999995</v>
      </c>
      <c r="M56" s="380">
        <f t="shared" si="16"/>
        <v>0.06589753617520544</v>
      </c>
      <c r="N56" s="376">
        <v>121.27000000000001</v>
      </c>
      <c r="O56" s="377">
        <v>133.47899999999998</v>
      </c>
      <c r="P56" s="378">
        <v>0</v>
      </c>
      <c r="Q56" s="377">
        <v>15.369</v>
      </c>
      <c r="R56" s="378">
        <f t="shared" si="11"/>
        <v>270.118</v>
      </c>
      <c r="S56" s="379">
        <f t="shared" si="12"/>
        <v>0.0009760057796504228</v>
      </c>
      <c r="T56" s="390">
        <v>139.576</v>
      </c>
      <c r="U56" s="377">
        <v>105.276</v>
      </c>
      <c r="V56" s="378">
        <v>64.199</v>
      </c>
      <c r="W56" s="377">
        <v>0.127</v>
      </c>
      <c r="X56" s="378">
        <f t="shared" si="13"/>
        <v>309.178</v>
      </c>
      <c r="Y56" s="381">
        <f t="shared" si="14"/>
        <v>-0.1263349914935733</v>
      </c>
    </row>
    <row r="57" spans="1:25" s="54" customFormat="1" ht="19.5" customHeight="1" thickBot="1">
      <c r="A57" s="382" t="s">
        <v>286</v>
      </c>
      <c r="B57" s="383">
        <v>146.364</v>
      </c>
      <c r="C57" s="384">
        <v>42.702</v>
      </c>
      <c r="D57" s="385">
        <v>0</v>
      </c>
      <c r="E57" s="384">
        <v>0.264</v>
      </c>
      <c r="F57" s="385">
        <f t="shared" si="8"/>
        <v>189.33</v>
      </c>
      <c r="G57" s="386">
        <f t="shared" si="9"/>
        <v>0.003332560435595379</v>
      </c>
      <c r="H57" s="383">
        <v>124.805</v>
      </c>
      <c r="I57" s="384">
        <v>49.718999999999994</v>
      </c>
      <c r="J57" s="385">
        <v>3.491</v>
      </c>
      <c r="K57" s="384">
        <v>0.35</v>
      </c>
      <c r="L57" s="385">
        <f t="shared" si="10"/>
        <v>178.365</v>
      </c>
      <c r="M57" s="387">
        <f t="shared" si="16"/>
        <v>0.061475065175342625</v>
      </c>
      <c r="N57" s="383">
        <v>626.384</v>
      </c>
      <c r="O57" s="384">
        <v>244.06300000000002</v>
      </c>
      <c r="P57" s="385">
        <v>1.32</v>
      </c>
      <c r="Q57" s="384">
        <v>0.39</v>
      </c>
      <c r="R57" s="385">
        <f t="shared" si="11"/>
        <v>872.157</v>
      </c>
      <c r="S57" s="386">
        <f t="shared" si="12"/>
        <v>0.0031513274671164967</v>
      </c>
      <c r="T57" s="391">
        <v>738.617</v>
      </c>
      <c r="U57" s="384">
        <v>191.07199999999997</v>
      </c>
      <c r="V57" s="385">
        <v>8.34</v>
      </c>
      <c r="W57" s="384">
        <v>37.275000000000006</v>
      </c>
      <c r="X57" s="385">
        <f t="shared" si="13"/>
        <v>975.304</v>
      </c>
      <c r="Y57" s="388">
        <f t="shared" si="14"/>
        <v>-0.10575881981412971</v>
      </c>
    </row>
    <row r="58" spans="1:25" s="428" customFormat="1" ht="19.5" customHeight="1">
      <c r="A58" s="421" t="s">
        <v>49</v>
      </c>
      <c r="B58" s="422">
        <f>SUM(B59:B61)</f>
        <v>875.69</v>
      </c>
      <c r="C58" s="423">
        <f>SUM(C59:C61)</f>
        <v>22.674999999999997</v>
      </c>
      <c r="D58" s="424">
        <f>SUM(D59:D61)</f>
        <v>0</v>
      </c>
      <c r="E58" s="423">
        <f>SUM(E59:E61)</f>
        <v>21.291</v>
      </c>
      <c r="F58" s="424">
        <f t="shared" si="8"/>
        <v>919.6560000000001</v>
      </c>
      <c r="G58" s="425">
        <f t="shared" si="9"/>
        <v>0.01618765752895951</v>
      </c>
      <c r="H58" s="422">
        <f>SUM(H59:H61)</f>
        <v>399.791</v>
      </c>
      <c r="I58" s="423">
        <f>SUM(I59:I61)</f>
        <v>53.018</v>
      </c>
      <c r="J58" s="424">
        <f>SUM(J59:J61)</f>
        <v>222.431</v>
      </c>
      <c r="K58" s="423">
        <f>SUM(K59:K61)</f>
        <v>15.871</v>
      </c>
      <c r="L58" s="424">
        <f t="shared" si="10"/>
        <v>691.111</v>
      </c>
      <c r="M58" s="426">
        <f t="shared" si="16"/>
        <v>0.3306921753524399</v>
      </c>
      <c r="N58" s="422">
        <f>SUM(N59:N61)</f>
        <v>4809.37</v>
      </c>
      <c r="O58" s="423">
        <f>SUM(O59:O61)</f>
        <v>166.468</v>
      </c>
      <c r="P58" s="424">
        <f>SUM(P59:P61)</f>
        <v>106.673</v>
      </c>
      <c r="Q58" s="423">
        <f>SUM(Q59:Q61)</f>
        <v>150.011</v>
      </c>
      <c r="R58" s="424">
        <f t="shared" si="11"/>
        <v>5232.522</v>
      </c>
      <c r="S58" s="425">
        <f t="shared" si="12"/>
        <v>0.018906447234719605</v>
      </c>
      <c r="T58" s="422">
        <f>SUM(T59:T61)</f>
        <v>1917.8279999999997</v>
      </c>
      <c r="U58" s="423">
        <f>SUM(U59:U61)</f>
        <v>236.16899999999998</v>
      </c>
      <c r="V58" s="424">
        <f>SUM(V59:V61)</f>
        <v>1186.7230000000002</v>
      </c>
      <c r="W58" s="423">
        <f>SUM(W59:W61)</f>
        <v>320.33</v>
      </c>
      <c r="X58" s="424">
        <f t="shared" si="13"/>
        <v>3661.05</v>
      </c>
      <c r="Y58" s="427">
        <f t="shared" si="14"/>
        <v>0.4292407915761871</v>
      </c>
    </row>
    <row r="59" spans="1:25" ht="19.5" customHeight="1">
      <c r="A59" s="368" t="s">
        <v>409</v>
      </c>
      <c r="B59" s="369">
        <v>816.5840000000001</v>
      </c>
      <c r="C59" s="370">
        <v>19.287</v>
      </c>
      <c r="D59" s="371">
        <v>0</v>
      </c>
      <c r="E59" s="370">
        <v>0</v>
      </c>
      <c r="F59" s="371">
        <f t="shared" si="8"/>
        <v>835.8710000000001</v>
      </c>
      <c r="G59" s="372">
        <f t="shared" si="9"/>
        <v>0.014712885564155417</v>
      </c>
      <c r="H59" s="369">
        <v>260.139</v>
      </c>
      <c r="I59" s="370">
        <v>37.37</v>
      </c>
      <c r="J59" s="371">
        <v>222.431</v>
      </c>
      <c r="K59" s="370">
        <v>0</v>
      </c>
      <c r="L59" s="371">
        <f t="shared" si="10"/>
        <v>519.94</v>
      </c>
      <c r="M59" s="373">
        <f t="shared" si="16"/>
        <v>0.6076297265069046</v>
      </c>
      <c r="N59" s="369">
        <v>4228.972</v>
      </c>
      <c r="O59" s="370">
        <v>119.508</v>
      </c>
      <c r="P59" s="371">
        <v>17.233</v>
      </c>
      <c r="Q59" s="370">
        <v>40.528999999999996</v>
      </c>
      <c r="R59" s="371">
        <f t="shared" si="11"/>
        <v>4406.242</v>
      </c>
      <c r="S59" s="372">
        <f t="shared" si="12"/>
        <v>0.015920885163293222</v>
      </c>
      <c r="T59" s="389">
        <v>1087.222</v>
      </c>
      <c r="U59" s="370">
        <v>147.248</v>
      </c>
      <c r="V59" s="371">
        <v>911.71</v>
      </c>
      <c r="W59" s="370">
        <v>54.257</v>
      </c>
      <c r="X59" s="371">
        <f t="shared" si="13"/>
        <v>2200.4370000000004</v>
      </c>
      <c r="Y59" s="374">
        <f t="shared" si="14"/>
        <v>1.0024395154235268</v>
      </c>
    </row>
    <row r="60" spans="1:25" ht="19.5" customHeight="1">
      <c r="A60" s="401" t="s">
        <v>410</v>
      </c>
      <c r="B60" s="402">
        <v>37.37</v>
      </c>
      <c r="C60" s="403">
        <v>0.593</v>
      </c>
      <c r="D60" s="404">
        <v>0</v>
      </c>
      <c r="E60" s="403">
        <v>21.291</v>
      </c>
      <c r="F60" s="404">
        <f>SUM(B60:E60)</f>
        <v>59.25399999999999</v>
      </c>
      <c r="G60" s="407">
        <f>F60/$F$9</f>
        <v>0.0010429807006325914</v>
      </c>
      <c r="H60" s="402">
        <v>55.514</v>
      </c>
      <c r="I60" s="403">
        <v>7.797000000000001</v>
      </c>
      <c r="J60" s="404"/>
      <c r="K60" s="403">
        <v>15.871</v>
      </c>
      <c r="L60" s="404">
        <f t="shared" si="10"/>
        <v>79.182</v>
      </c>
      <c r="M60" s="721">
        <f>IF(ISERROR(F60/L60-1),"         /0",(F60/L60-1))</f>
        <v>-0.2516733601070952</v>
      </c>
      <c r="N60" s="402">
        <v>136.01</v>
      </c>
      <c r="O60" s="403">
        <v>23.055</v>
      </c>
      <c r="P60" s="404">
        <v>68.507</v>
      </c>
      <c r="Q60" s="403">
        <v>104.769</v>
      </c>
      <c r="R60" s="404">
        <f>SUM(N60:Q60)</f>
        <v>332.341</v>
      </c>
      <c r="S60" s="407">
        <f>R60/$R$9</f>
        <v>0.0012008334757950274</v>
      </c>
      <c r="T60" s="420">
        <v>190.475</v>
      </c>
      <c r="U60" s="403">
        <v>29.741</v>
      </c>
      <c r="V60" s="404">
        <v>274.56300000000005</v>
      </c>
      <c r="W60" s="403">
        <v>100.571</v>
      </c>
      <c r="X60" s="404">
        <f>SUM(T60:W60)</f>
        <v>595.35</v>
      </c>
      <c r="Y60" s="409">
        <f>IF(ISERROR(R60/X60-1),"         /0",IF(R60/X60&gt;5,"  *  ",(R60/X60-1)))</f>
        <v>-0.4417720668514319</v>
      </c>
    </row>
    <row r="61" spans="1:25" ht="19.5" customHeight="1" thickBot="1">
      <c r="A61" s="375" t="s">
        <v>286</v>
      </c>
      <c r="B61" s="376">
        <v>21.736</v>
      </c>
      <c r="C61" s="377">
        <v>2.795</v>
      </c>
      <c r="D61" s="378">
        <v>0</v>
      </c>
      <c r="E61" s="377">
        <v>0</v>
      </c>
      <c r="F61" s="378">
        <f t="shared" si="8"/>
        <v>24.531</v>
      </c>
      <c r="G61" s="379">
        <f t="shared" si="9"/>
        <v>0.0004317912641715007</v>
      </c>
      <c r="H61" s="376">
        <v>84.13799999999999</v>
      </c>
      <c r="I61" s="377">
        <v>7.851</v>
      </c>
      <c r="J61" s="378">
        <v>0</v>
      </c>
      <c r="K61" s="377">
        <v>0</v>
      </c>
      <c r="L61" s="378">
        <f t="shared" si="10"/>
        <v>91.98899999999999</v>
      </c>
      <c r="M61" s="380">
        <f t="shared" si="16"/>
        <v>-0.7333268108143365</v>
      </c>
      <c r="N61" s="376">
        <v>444.38800000000003</v>
      </c>
      <c r="O61" s="377">
        <v>23.904999999999998</v>
      </c>
      <c r="P61" s="378">
        <v>20.933</v>
      </c>
      <c r="Q61" s="377">
        <v>4.712999999999999</v>
      </c>
      <c r="R61" s="378">
        <f t="shared" si="11"/>
        <v>493.939</v>
      </c>
      <c r="S61" s="379">
        <f t="shared" si="12"/>
        <v>0.0017847285956313545</v>
      </c>
      <c r="T61" s="390">
        <v>640.1309999999999</v>
      </c>
      <c r="U61" s="377">
        <v>59.18</v>
      </c>
      <c r="V61" s="378">
        <v>0.45</v>
      </c>
      <c r="W61" s="377">
        <v>165.50199999999998</v>
      </c>
      <c r="X61" s="378">
        <f t="shared" si="13"/>
        <v>865.2629999999998</v>
      </c>
      <c r="Y61" s="381">
        <f t="shared" si="14"/>
        <v>-0.4291458204037384</v>
      </c>
    </row>
    <row r="62" spans="1:25" s="729" customFormat="1" ht="19.5" customHeight="1" thickBot="1">
      <c r="A62" s="722" t="s">
        <v>48</v>
      </c>
      <c r="B62" s="723">
        <v>10.46</v>
      </c>
      <c r="C62" s="724">
        <v>2.535</v>
      </c>
      <c r="D62" s="725">
        <v>0</v>
      </c>
      <c r="E62" s="724">
        <v>0</v>
      </c>
      <c r="F62" s="725">
        <f t="shared" si="8"/>
        <v>12.995000000000001</v>
      </c>
      <c r="G62" s="726">
        <f t="shared" si="9"/>
        <v>0.0002287361900415251</v>
      </c>
      <c r="H62" s="723">
        <v>64.327</v>
      </c>
      <c r="I62" s="724">
        <v>0.9049999999999999</v>
      </c>
      <c r="J62" s="725">
        <v>4.072</v>
      </c>
      <c r="K62" s="724">
        <v>2.551</v>
      </c>
      <c r="L62" s="725">
        <f t="shared" si="10"/>
        <v>71.855</v>
      </c>
      <c r="M62" s="727">
        <f t="shared" si="16"/>
        <v>-0.8191496764317028</v>
      </c>
      <c r="N62" s="723">
        <v>220.73900000000003</v>
      </c>
      <c r="O62" s="724">
        <v>10.628</v>
      </c>
      <c r="P62" s="725">
        <v>173.703</v>
      </c>
      <c r="Q62" s="724"/>
      <c r="R62" s="725">
        <f t="shared" si="11"/>
        <v>405.07000000000005</v>
      </c>
      <c r="S62" s="726">
        <f t="shared" si="12"/>
        <v>0.0014636220509666028</v>
      </c>
      <c r="T62" s="723">
        <v>346.52400000000006</v>
      </c>
      <c r="U62" s="724">
        <v>3.191</v>
      </c>
      <c r="V62" s="725">
        <v>4.172</v>
      </c>
      <c r="W62" s="724">
        <v>2.731</v>
      </c>
      <c r="X62" s="725">
        <f t="shared" si="13"/>
        <v>356.61800000000005</v>
      </c>
      <c r="Y62" s="728">
        <f t="shared" si="14"/>
        <v>0.13586526759726092</v>
      </c>
    </row>
    <row r="63" ht="10.5" customHeight="1" thickTop="1">
      <c r="A63" s="29"/>
    </row>
    <row r="64" ht="14.25">
      <c r="A64" s="29" t="s">
        <v>37</v>
      </c>
    </row>
    <row r="65" ht="14.25">
      <c r="A65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3:Y65536 M63:M65536 Y3 M3 M5 Y5 Y7:Y8 M7:M8">
    <cfRule type="cellIs" priority="4" dxfId="99" operator="lessThan" stopIfTrue="1">
      <formula>0</formula>
    </cfRule>
  </conditionalFormatting>
  <conditionalFormatting sqref="Y9:Y62 M9:M62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Y57 M57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8:K58 M58:W5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A35" sqref="A35:Y43"/>
    </sheetView>
  </sheetViews>
  <sheetFormatPr defaultColWidth="8.00390625" defaultRowHeight="15"/>
  <cols>
    <col min="1" max="1" width="20.28125" style="30" customWidth="1"/>
    <col min="2" max="2" width="8.57421875" style="30" customWidth="1"/>
    <col min="3" max="3" width="9.7109375" style="30" bestFit="1" customWidth="1"/>
    <col min="4" max="4" width="8.00390625" style="30" bestFit="1" customWidth="1"/>
    <col min="5" max="5" width="9.7109375" style="30" bestFit="1" customWidth="1"/>
    <col min="6" max="6" width="9.421875" style="30" bestFit="1" customWidth="1"/>
    <col min="7" max="7" width="11.28125" style="30" customWidth="1"/>
    <col min="8" max="8" width="9.28125" style="30" bestFit="1" customWidth="1"/>
    <col min="9" max="9" width="9.7109375" style="30" bestFit="1" customWidth="1"/>
    <col min="10" max="10" width="8.57421875" style="30" customWidth="1"/>
    <col min="11" max="11" width="9.7109375" style="30" bestFit="1" customWidth="1"/>
    <col min="12" max="12" width="9.28125" style="30" bestFit="1" customWidth="1"/>
    <col min="13" max="13" width="11.57421875" style="30" customWidth="1"/>
    <col min="14" max="14" width="9.7109375" style="30" customWidth="1"/>
    <col min="15" max="15" width="10.8515625" style="30" customWidth="1"/>
    <col min="16" max="16" width="9.57421875" style="30" customWidth="1"/>
    <col min="17" max="17" width="10.140625" style="30" customWidth="1"/>
    <col min="18" max="18" width="10.57421875" style="30" customWidth="1"/>
    <col min="19" max="19" width="11.00390625" style="30" customWidth="1"/>
    <col min="20" max="20" width="10.421875" style="30" customWidth="1"/>
    <col min="21" max="23" width="10.28125" style="30" customWidth="1"/>
    <col min="24" max="24" width="10.421875" style="30" customWidth="1"/>
    <col min="25" max="25" width="8.7109375" style="30" bestFit="1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651" t="s">
        <v>64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21" customHeight="1" thickBot="1">
      <c r="A4" s="660" t="s">
        <v>40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</row>
    <row r="5" spans="1:25" s="59" customFormat="1" ht="18" customHeight="1" thickBot="1" thickTop="1">
      <c r="A5" s="597" t="s">
        <v>63</v>
      </c>
      <c r="B5" s="644" t="s">
        <v>33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32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42" customFormat="1" ht="26.25" customHeight="1" thickBot="1">
      <c r="A6" s="598"/>
      <c r="B6" s="636" t="s">
        <v>159</v>
      </c>
      <c r="C6" s="637"/>
      <c r="D6" s="637"/>
      <c r="E6" s="637"/>
      <c r="F6" s="637"/>
      <c r="G6" s="641" t="s">
        <v>31</v>
      </c>
      <c r="H6" s="636" t="s">
        <v>160</v>
      </c>
      <c r="I6" s="637"/>
      <c r="J6" s="637"/>
      <c r="K6" s="637"/>
      <c r="L6" s="637"/>
      <c r="M6" s="638" t="s">
        <v>30</v>
      </c>
      <c r="N6" s="636" t="s">
        <v>161</v>
      </c>
      <c r="O6" s="637"/>
      <c r="P6" s="637"/>
      <c r="Q6" s="637"/>
      <c r="R6" s="637"/>
      <c r="S6" s="641" t="s">
        <v>31</v>
      </c>
      <c r="T6" s="636" t="s">
        <v>162</v>
      </c>
      <c r="U6" s="637"/>
      <c r="V6" s="637"/>
      <c r="W6" s="637"/>
      <c r="X6" s="637"/>
      <c r="Y6" s="654" t="s">
        <v>30</v>
      </c>
    </row>
    <row r="7" spans="1:25" s="42" customFormat="1" ht="26.25" customHeight="1">
      <c r="A7" s="599"/>
      <c r="B7" s="610" t="s">
        <v>20</v>
      </c>
      <c r="C7" s="602"/>
      <c r="D7" s="601" t="s">
        <v>19</v>
      </c>
      <c r="E7" s="602"/>
      <c r="F7" s="669" t="s">
        <v>15</v>
      </c>
      <c r="G7" s="642"/>
      <c r="H7" s="610" t="s">
        <v>20</v>
      </c>
      <c r="I7" s="602"/>
      <c r="J7" s="601" t="s">
        <v>19</v>
      </c>
      <c r="K7" s="602"/>
      <c r="L7" s="669" t="s">
        <v>15</v>
      </c>
      <c r="M7" s="639"/>
      <c r="N7" s="610" t="s">
        <v>20</v>
      </c>
      <c r="O7" s="602"/>
      <c r="P7" s="601" t="s">
        <v>19</v>
      </c>
      <c r="Q7" s="602"/>
      <c r="R7" s="669" t="s">
        <v>15</v>
      </c>
      <c r="S7" s="642"/>
      <c r="T7" s="610" t="s">
        <v>20</v>
      </c>
      <c r="U7" s="602"/>
      <c r="V7" s="601" t="s">
        <v>19</v>
      </c>
      <c r="W7" s="602"/>
      <c r="X7" s="669" t="s">
        <v>15</v>
      </c>
      <c r="Y7" s="655"/>
    </row>
    <row r="8" spans="1:25" s="55" customFormat="1" ht="15.75" customHeight="1" thickBot="1">
      <c r="A8" s="600"/>
      <c r="B8" s="58" t="s">
        <v>28</v>
      </c>
      <c r="C8" s="56" t="s">
        <v>27</v>
      </c>
      <c r="D8" s="57" t="s">
        <v>28</v>
      </c>
      <c r="E8" s="56" t="s">
        <v>27</v>
      </c>
      <c r="F8" s="650"/>
      <c r="G8" s="643"/>
      <c r="H8" s="58" t="s">
        <v>28</v>
      </c>
      <c r="I8" s="56" t="s">
        <v>27</v>
      </c>
      <c r="J8" s="57" t="s">
        <v>28</v>
      </c>
      <c r="K8" s="56" t="s">
        <v>27</v>
      </c>
      <c r="L8" s="650"/>
      <c r="M8" s="640"/>
      <c r="N8" s="58" t="s">
        <v>28</v>
      </c>
      <c r="O8" s="56" t="s">
        <v>27</v>
      </c>
      <c r="P8" s="57" t="s">
        <v>28</v>
      </c>
      <c r="Q8" s="56" t="s">
        <v>27</v>
      </c>
      <c r="R8" s="650"/>
      <c r="S8" s="643"/>
      <c r="T8" s="58" t="s">
        <v>28</v>
      </c>
      <c r="U8" s="56" t="s">
        <v>27</v>
      </c>
      <c r="V8" s="57" t="s">
        <v>28</v>
      </c>
      <c r="W8" s="56" t="s">
        <v>27</v>
      </c>
      <c r="X8" s="650"/>
      <c r="Y8" s="656"/>
    </row>
    <row r="9" spans="1:25" s="705" customFormat="1" ht="18" customHeight="1" thickBot="1" thickTop="1">
      <c r="A9" s="748" t="s">
        <v>22</v>
      </c>
      <c r="B9" s="696">
        <f>B10+B14+B24+B32+B39+B43</f>
        <v>30015.676999999996</v>
      </c>
      <c r="C9" s="697">
        <f>C10+C14+C24+C32+C39+C43</f>
        <v>15976.409</v>
      </c>
      <c r="D9" s="698">
        <f>D10+D14+D24+D32+D39+D43</f>
        <v>7520.960000000001</v>
      </c>
      <c r="E9" s="697">
        <f>E10+E14+E24+E32+E39+E43</f>
        <v>3299.1270000000004</v>
      </c>
      <c r="F9" s="698">
        <f>SUM(B9:E9)</f>
        <v>56812.172999999995</v>
      </c>
      <c r="G9" s="745">
        <f>F9/$F$9</f>
        <v>1</v>
      </c>
      <c r="H9" s="696">
        <f>H10+H14+H24+H32+H39+H43</f>
        <v>25644.653000000002</v>
      </c>
      <c r="I9" s="697">
        <f>I10+I14+I24+I32+I39+I43</f>
        <v>14499.858</v>
      </c>
      <c r="J9" s="698">
        <f>J10+J14+J24+J32+J39+J43</f>
        <v>17823.757000000005</v>
      </c>
      <c r="K9" s="697">
        <f>K10+K14+K24+K32+K39+K43</f>
        <v>6291.789</v>
      </c>
      <c r="L9" s="698">
        <f>SUM(H9:K9)</f>
        <v>64260.057</v>
      </c>
      <c r="M9" s="746">
        <f>IF(ISERROR(F9/L9-1),"         /0",(F9/L9-1))</f>
        <v>-0.11590223145927192</v>
      </c>
      <c r="N9" s="696">
        <f>N10+N14+N24+N32+N39+N43</f>
        <v>143656.593</v>
      </c>
      <c r="O9" s="697">
        <f>O10+O14+O24+O32+O39+O43</f>
        <v>76150.65199999997</v>
      </c>
      <c r="P9" s="698">
        <f>P10+P14+P24+P32+P39+P43</f>
        <v>38914.97</v>
      </c>
      <c r="Q9" s="697">
        <f>Q10+Q14+Q24+Q32+Q39+Q43</f>
        <v>18036.392</v>
      </c>
      <c r="R9" s="698">
        <f>SUM(N9:Q9)</f>
        <v>276758.60699999996</v>
      </c>
      <c r="S9" s="745">
        <f>R9/$R$9</f>
        <v>1</v>
      </c>
      <c r="T9" s="696">
        <f>T10+T14+T24+T32+T39+T43</f>
        <v>117425.43399999996</v>
      </c>
      <c r="U9" s="697">
        <f>U10+U14+U24+U32+U39+U43</f>
        <v>66226.31599999999</v>
      </c>
      <c r="V9" s="698">
        <f>V10+V14+V24+V32+V39+V43</f>
        <v>77326.87599999997</v>
      </c>
      <c r="W9" s="697">
        <f>W10+W14+W24+W32+W39+W43</f>
        <v>28524.057</v>
      </c>
      <c r="X9" s="698">
        <f>SUM(T9:W9)</f>
        <v>289502.68299999996</v>
      </c>
      <c r="Y9" s="747">
        <f>IF(ISERROR(R9/X9-1),"         /0",(R9/X9-1))</f>
        <v>-0.04402057994053199</v>
      </c>
    </row>
    <row r="10" spans="1:25" s="69" customFormat="1" ht="19.5" customHeight="1" thickTop="1">
      <c r="A10" s="78" t="s">
        <v>53</v>
      </c>
      <c r="B10" s="75">
        <f>SUM(B11:B13)</f>
        <v>19214.502999999997</v>
      </c>
      <c r="C10" s="74">
        <f>SUM(C11:C13)</f>
        <v>6942.368</v>
      </c>
      <c r="D10" s="73">
        <f>SUM(D11:D13)</f>
        <v>6649.077</v>
      </c>
      <c r="E10" s="72">
        <f>SUM(E11:E13)</f>
        <v>2862.378</v>
      </c>
      <c r="F10" s="73">
        <f aca="true" t="shared" si="0" ref="F10:F43">SUM(B10:E10)</f>
        <v>35668.325999999994</v>
      </c>
      <c r="G10" s="76">
        <f aca="true" t="shared" si="1" ref="G10:G43">F10/$F$9</f>
        <v>0.627828933774457</v>
      </c>
      <c r="H10" s="75">
        <f>SUM(H11:H13)</f>
        <v>15745.576000000001</v>
      </c>
      <c r="I10" s="74">
        <f>SUM(I11:I13)</f>
        <v>5386.0599999999995</v>
      </c>
      <c r="J10" s="73">
        <f>SUM(J11:J13)</f>
        <v>15295.111000000004</v>
      </c>
      <c r="K10" s="72">
        <f>SUM(K11:K13)</f>
        <v>4380.736999999999</v>
      </c>
      <c r="L10" s="73">
        <f aca="true" t="shared" si="2" ref="L10:L43">SUM(H10:K10)</f>
        <v>40807.484000000004</v>
      </c>
      <c r="M10" s="77">
        <f aca="true" t="shared" si="3" ref="M10:M23">IF(ISERROR(F10/L10-1),"         /0",(F10/L10-1))</f>
        <v>-0.12593665416863264</v>
      </c>
      <c r="N10" s="75">
        <f>SUM(N11:N13)</f>
        <v>93088.02700000002</v>
      </c>
      <c r="O10" s="74">
        <f>SUM(O11:O13)</f>
        <v>31895.825999999997</v>
      </c>
      <c r="P10" s="73">
        <f>SUM(P11:P13)</f>
        <v>33876.017</v>
      </c>
      <c r="Q10" s="72">
        <f>SUM(Q11:Q13)</f>
        <v>15659.688</v>
      </c>
      <c r="R10" s="73">
        <f aca="true" t="shared" si="4" ref="R10:R43">SUM(N10:Q10)</f>
        <v>174519.55800000002</v>
      </c>
      <c r="S10" s="76">
        <f aca="true" t="shared" si="5" ref="S10:S43">R10/$R$9</f>
        <v>0.6305840309421706</v>
      </c>
      <c r="T10" s="75">
        <f>SUM(T11:T13)</f>
        <v>69094.60699999996</v>
      </c>
      <c r="U10" s="74">
        <f>SUM(U11:U13)</f>
        <v>24382.737999999994</v>
      </c>
      <c r="V10" s="73">
        <f>SUM(V11:V13)</f>
        <v>65689.49399999998</v>
      </c>
      <c r="W10" s="72">
        <f>SUM(W11:W13)</f>
        <v>20725.284</v>
      </c>
      <c r="X10" s="73">
        <f aca="true" t="shared" si="6" ref="X10:X40">SUM(T10:W10)</f>
        <v>179892.1229999999</v>
      </c>
      <c r="Y10" s="70">
        <f aca="true" t="shared" si="7" ref="Y10:Y43">IF(ISERROR(R10/X10-1),"         /0",IF(R10/X10&gt;5,"  *  ",(R10/X10-1)))</f>
        <v>-0.029865482214581962</v>
      </c>
    </row>
    <row r="11" spans="1:25" ht="19.5" customHeight="1">
      <c r="A11" s="123" t="s">
        <v>412</v>
      </c>
      <c r="B11" s="124">
        <v>19030.806999999997</v>
      </c>
      <c r="C11" s="125">
        <v>6805.357000000001</v>
      </c>
      <c r="D11" s="126">
        <v>6615.528</v>
      </c>
      <c r="E11" s="147">
        <v>2808.331</v>
      </c>
      <c r="F11" s="126">
        <f t="shared" si="0"/>
        <v>35260.022999999994</v>
      </c>
      <c r="G11" s="127">
        <f t="shared" si="1"/>
        <v>0.6206420409231662</v>
      </c>
      <c r="H11" s="124">
        <v>15524.797</v>
      </c>
      <c r="I11" s="125">
        <v>5292.639999999999</v>
      </c>
      <c r="J11" s="126">
        <v>15244.308000000005</v>
      </c>
      <c r="K11" s="147">
        <v>4380.736999999999</v>
      </c>
      <c r="L11" s="126">
        <f t="shared" si="2"/>
        <v>40442.482</v>
      </c>
      <c r="M11" s="128">
        <f t="shared" si="3"/>
        <v>-0.12814394032492882</v>
      </c>
      <c r="N11" s="124">
        <v>92223.445</v>
      </c>
      <c r="O11" s="125">
        <v>31319.844999999998</v>
      </c>
      <c r="P11" s="126">
        <v>33800.121</v>
      </c>
      <c r="Q11" s="147">
        <v>15474.033</v>
      </c>
      <c r="R11" s="126">
        <f t="shared" si="4"/>
        <v>172817.44400000002</v>
      </c>
      <c r="S11" s="127">
        <f t="shared" si="5"/>
        <v>0.624433855457294</v>
      </c>
      <c r="T11" s="124">
        <v>68218.21499999995</v>
      </c>
      <c r="U11" s="125">
        <v>23847.855999999992</v>
      </c>
      <c r="V11" s="126">
        <v>65638.69099999998</v>
      </c>
      <c r="W11" s="147">
        <v>20633.939</v>
      </c>
      <c r="X11" s="126">
        <f t="shared" si="6"/>
        <v>178338.70099999994</v>
      </c>
      <c r="Y11" s="129">
        <f t="shared" si="7"/>
        <v>-0.030959387777529712</v>
      </c>
    </row>
    <row r="12" spans="1:25" ht="19.5" customHeight="1">
      <c r="A12" s="130" t="s">
        <v>413</v>
      </c>
      <c r="B12" s="131">
        <v>119.651</v>
      </c>
      <c r="C12" s="132">
        <v>115.33</v>
      </c>
      <c r="D12" s="133">
        <v>0</v>
      </c>
      <c r="E12" s="148">
        <v>54.047</v>
      </c>
      <c r="F12" s="133">
        <f t="shared" si="0"/>
        <v>289.028</v>
      </c>
      <c r="G12" s="134">
        <f t="shared" si="1"/>
        <v>0.005087430822264096</v>
      </c>
      <c r="H12" s="131">
        <v>113.619</v>
      </c>
      <c r="I12" s="132">
        <v>92.531</v>
      </c>
      <c r="J12" s="133"/>
      <c r="K12" s="148"/>
      <c r="L12" s="133">
        <f t="shared" si="2"/>
        <v>206.15</v>
      </c>
      <c r="M12" s="135">
        <f t="shared" si="3"/>
        <v>0.4020276497695854</v>
      </c>
      <c r="N12" s="131">
        <v>561.4219999999998</v>
      </c>
      <c r="O12" s="132">
        <v>480.12899999999996</v>
      </c>
      <c r="P12" s="133">
        <v>0</v>
      </c>
      <c r="Q12" s="148">
        <v>185.655</v>
      </c>
      <c r="R12" s="133">
        <f t="shared" si="4"/>
        <v>1227.2059999999997</v>
      </c>
      <c r="S12" s="134">
        <f t="shared" si="5"/>
        <v>0.0044342107849964715</v>
      </c>
      <c r="T12" s="131">
        <v>554.1419999999999</v>
      </c>
      <c r="U12" s="132">
        <v>505.811</v>
      </c>
      <c r="V12" s="133">
        <v>0</v>
      </c>
      <c r="W12" s="148">
        <v>49.747</v>
      </c>
      <c r="X12" s="133">
        <f t="shared" si="6"/>
        <v>1109.7</v>
      </c>
      <c r="Y12" s="136">
        <f t="shared" si="7"/>
        <v>0.10588988014778744</v>
      </c>
    </row>
    <row r="13" spans="1:25" ht="19.5" customHeight="1" thickBot="1">
      <c r="A13" s="137" t="s">
        <v>414</v>
      </c>
      <c r="B13" s="138">
        <v>64.045</v>
      </c>
      <c r="C13" s="139">
        <v>21.681000000000004</v>
      </c>
      <c r="D13" s="140">
        <v>33.549</v>
      </c>
      <c r="E13" s="149">
        <v>0</v>
      </c>
      <c r="F13" s="140">
        <f t="shared" si="0"/>
        <v>119.275</v>
      </c>
      <c r="G13" s="141">
        <f t="shared" si="1"/>
        <v>0.0020994620290267726</v>
      </c>
      <c r="H13" s="138">
        <v>107.16</v>
      </c>
      <c r="I13" s="139">
        <v>0.889</v>
      </c>
      <c r="J13" s="140">
        <v>50.803</v>
      </c>
      <c r="K13" s="149">
        <v>0</v>
      </c>
      <c r="L13" s="140">
        <f t="shared" si="2"/>
        <v>158.85199999999998</v>
      </c>
      <c r="M13" s="142">
        <f t="shared" si="3"/>
        <v>-0.24914385717523213</v>
      </c>
      <c r="N13" s="138">
        <v>303.15999999999997</v>
      </c>
      <c r="O13" s="139">
        <v>95.85199999999999</v>
      </c>
      <c r="P13" s="140">
        <v>75.896</v>
      </c>
      <c r="Q13" s="149">
        <v>0</v>
      </c>
      <c r="R13" s="140">
        <f t="shared" si="4"/>
        <v>474.90799999999996</v>
      </c>
      <c r="S13" s="141">
        <f t="shared" si="5"/>
        <v>0.001715964699880138</v>
      </c>
      <c r="T13" s="138">
        <v>322.25</v>
      </c>
      <c r="U13" s="139">
        <v>29.070999999999998</v>
      </c>
      <c r="V13" s="140">
        <v>50.803</v>
      </c>
      <c r="W13" s="149">
        <v>41.598</v>
      </c>
      <c r="X13" s="140">
        <f t="shared" si="6"/>
        <v>443.72200000000004</v>
      </c>
      <c r="Y13" s="143">
        <f t="shared" si="7"/>
        <v>0.0702827446013492</v>
      </c>
    </row>
    <row r="14" spans="1:25" s="69" customFormat="1" ht="19.5" customHeight="1">
      <c r="A14" s="78" t="s">
        <v>52</v>
      </c>
      <c r="B14" s="75">
        <f>SUM(B15:B23)</f>
        <v>3957.4100000000003</v>
      </c>
      <c r="C14" s="74">
        <f>SUM(C15:C23)</f>
        <v>4741.055</v>
      </c>
      <c r="D14" s="73">
        <f>SUM(D15:D23)</f>
        <v>149.35199999999998</v>
      </c>
      <c r="E14" s="72">
        <f>SUM(E15:E23)</f>
        <v>172.138</v>
      </c>
      <c r="F14" s="73">
        <f t="shared" si="0"/>
        <v>9019.955000000002</v>
      </c>
      <c r="G14" s="76">
        <f t="shared" si="1"/>
        <v>0.1587679985414394</v>
      </c>
      <c r="H14" s="75">
        <f>SUM(H15:H23)</f>
        <v>3680.5640000000003</v>
      </c>
      <c r="I14" s="74">
        <f>SUM(I15:I23)</f>
        <v>4527.780000000001</v>
      </c>
      <c r="J14" s="73">
        <f>SUM(J15:J23)</f>
        <v>774.4799999999999</v>
      </c>
      <c r="K14" s="72">
        <f>SUM(K15:K23)</f>
        <v>700.241</v>
      </c>
      <c r="L14" s="73">
        <f t="shared" si="2"/>
        <v>9683.065</v>
      </c>
      <c r="M14" s="77">
        <f t="shared" si="3"/>
        <v>-0.06848141575007483</v>
      </c>
      <c r="N14" s="75">
        <f>SUM(N15:N23)</f>
        <v>17006.04</v>
      </c>
      <c r="O14" s="74">
        <f>SUM(O15:O23)</f>
        <v>22950.76099999999</v>
      </c>
      <c r="P14" s="73">
        <f>SUM(P15:P23)</f>
        <v>2154.4150000000004</v>
      </c>
      <c r="Q14" s="72">
        <f>SUM(Q15:Q23)</f>
        <v>1507.3460000000002</v>
      </c>
      <c r="R14" s="73">
        <f t="shared" si="4"/>
        <v>43618.56199999999</v>
      </c>
      <c r="S14" s="76">
        <f t="shared" si="5"/>
        <v>0.15760507856581313</v>
      </c>
      <c r="T14" s="75">
        <f>SUM(T15:T23)</f>
        <v>18128.007</v>
      </c>
      <c r="U14" s="74">
        <f>SUM(U15:U23)</f>
        <v>20612.733999999997</v>
      </c>
      <c r="V14" s="73">
        <f>SUM(V15:V23)</f>
        <v>3512.5379999999996</v>
      </c>
      <c r="W14" s="72">
        <f>SUM(W15:W23)</f>
        <v>2234.922</v>
      </c>
      <c r="X14" s="73">
        <f t="shared" si="6"/>
        <v>44488.200999999994</v>
      </c>
      <c r="Y14" s="70">
        <f t="shared" si="7"/>
        <v>-0.01954763241606472</v>
      </c>
    </row>
    <row r="15" spans="1:25" ht="19.5" customHeight="1">
      <c r="A15" s="123" t="s">
        <v>418</v>
      </c>
      <c r="B15" s="124">
        <v>732.921</v>
      </c>
      <c r="C15" s="125">
        <v>1242.161</v>
      </c>
      <c r="D15" s="126">
        <v>0</v>
      </c>
      <c r="E15" s="147">
        <v>30.677999999999997</v>
      </c>
      <c r="F15" s="126">
        <f t="shared" si="0"/>
        <v>2005.7600000000002</v>
      </c>
      <c r="G15" s="127">
        <f t="shared" si="1"/>
        <v>0.03530510969893724</v>
      </c>
      <c r="H15" s="124">
        <v>830.7629999999999</v>
      </c>
      <c r="I15" s="125">
        <v>1049.244</v>
      </c>
      <c r="J15" s="126">
        <v>0</v>
      </c>
      <c r="K15" s="125">
        <v>247.599</v>
      </c>
      <c r="L15" s="126">
        <f t="shared" si="2"/>
        <v>2127.6059999999998</v>
      </c>
      <c r="M15" s="128">
        <f t="shared" si="3"/>
        <v>-0.05726906203498183</v>
      </c>
      <c r="N15" s="124">
        <v>2549.585</v>
      </c>
      <c r="O15" s="125">
        <v>5021.253999999998</v>
      </c>
      <c r="P15" s="126">
        <v>330.092</v>
      </c>
      <c r="Q15" s="125">
        <v>168.95499999999998</v>
      </c>
      <c r="R15" s="126">
        <f t="shared" si="4"/>
        <v>8069.885999999998</v>
      </c>
      <c r="S15" s="127">
        <f t="shared" si="5"/>
        <v>0.029158572835279513</v>
      </c>
      <c r="T15" s="144">
        <v>3894.583</v>
      </c>
      <c r="U15" s="125">
        <v>4994.295999999998</v>
      </c>
      <c r="V15" s="126">
        <v>241.912</v>
      </c>
      <c r="W15" s="147">
        <v>1248.328</v>
      </c>
      <c r="X15" s="126">
        <f t="shared" si="6"/>
        <v>10379.118999999997</v>
      </c>
      <c r="Y15" s="129">
        <f t="shared" si="7"/>
        <v>-0.22248834414558694</v>
      </c>
    </row>
    <row r="16" spans="1:25" ht="19.5" customHeight="1">
      <c r="A16" s="130" t="s">
        <v>416</v>
      </c>
      <c r="B16" s="131">
        <v>542.6429999999999</v>
      </c>
      <c r="C16" s="132">
        <v>1248.645</v>
      </c>
      <c r="D16" s="133">
        <v>142.43099999999998</v>
      </c>
      <c r="E16" s="148">
        <v>51.399</v>
      </c>
      <c r="F16" s="133">
        <f t="shared" si="0"/>
        <v>1985.118</v>
      </c>
      <c r="G16" s="134">
        <f t="shared" si="1"/>
        <v>0.03494177207409405</v>
      </c>
      <c r="H16" s="131">
        <v>505.62</v>
      </c>
      <c r="I16" s="132">
        <v>1383.212</v>
      </c>
      <c r="J16" s="133">
        <v>114.881</v>
      </c>
      <c r="K16" s="132">
        <v>107.831</v>
      </c>
      <c r="L16" s="133">
        <f t="shared" si="2"/>
        <v>2111.544</v>
      </c>
      <c r="M16" s="135">
        <f t="shared" si="3"/>
        <v>-0.05987372273559066</v>
      </c>
      <c r="N16" s="131">
        <v>2675.4750000000004</v>
      </c>
      <c r="O16" s="132">
        <v>6996.447</v>
      </c>
      <c r="P16" s="133">
        <v>677.2080000000002</v>
      </c>
      <c r="Q16" s="132">
        <v>877.237</v>
      </c>
      <c r="R16" s="133">
        <f t="shared" si="4"/>
        <v>11226.367</v>
      </c>
      <c r="S16" s="134">
        <f t="shared" si="5"/>
        <v>0.04056375019982667</v>
      </c>
      <c r="T16" s="145">
        <v>2483.059</v>
      </c>
      <c r="U16" s="132">
        <v>5905.719999999999</v>
      </c>
      <c r="V16" s="133">
        <v>562.635</v>
      </c>
      <c r="W16" s="132">
        <v>120.313</v>
      </c>
      <c r="X16" s="133">
        <f t="shared" si="6"/>
        <v>9071.726999999999</v>
      </c>
      <c r="Y16" s="136">
        <f t="shared" si="7"/>
        <v>0.237511556509582</v>
      </c>
    </row>
    <row r="17" spans="1:25" ht="19.5" customHeight="1">
      <c r="A17" s="130" t="s">
        <v>417</v>
      </c>
      <c r="B17" s="131">
        <v>669.9359999999999</v>
      </c>
      <c r="C17" s="132">
        <v>1162.6570000000002</v>
      </c>
      <c r="D17" s="133">
        <v>0</v>
      </c>
      <c r="E17" s="148">
        <v>0</v>
      </c>
      <c r="F17" s="133">
        <f>SUM(B17:E17)</f>
        <v>1832.593</v>
      </c>
      <c r="G17" s="134">
        <f>F17/$F$9</f>
        <v>0.03225704815057858</v>
      </c>
      <c r="H17" s="131">
        <v>668.2429999999999</v>
      </c>
      <c r="I17" s="132">
        <v>1114.09</v>
      </c>
      <c r="J17" s="133">
        <v>184.462</v>
      </c>
      <c r="K17" s="132">
        <v>207.60000000000002</v>
      </c>
      <c r="L17" s="133">
        <f>SUM(H17:K17)</f>
        <v>2174.395</v>
      </c>
      <c r="M17" s="135">
        <f>IF(ISERROR(F17/L17-1),"         /0",(F17/L17-1))</f>
        <v>-0.15719407007466446</v>
      </c>
      <c r="N17" s="131">
        <v>3068.5570000000002</v>
      </c>
      <c r="O17" s="132">
        <v>5487.039999999999</v>
      </c>
      <c r="P17" s="133">
        <v>12.344</v>
      </c>
      <c r="Q17" s="132">
        <v>81.075</v>
      </c>
      <c r="R17" s="133">
        <f>SUM(N17:Q17)</f>
        <v>8649.016</v>
      </c>
      <c r="S17" s="134">
        <f>R17/$R$9</f>
        <v>0.031251118415984804</v>
      </c>
      <c r="T17" s="145">
        <v>3424.1449999999995</v>
      </c>
      <c r="U17" s="132">
        <v>4288.95</v>
      </c>
      <c r="V17" s="133">
        <v>956.5299999999999</v>
      </c>
      <c r="W17" s="132">
        <v>487.746</v>
      </c>
      <c r="X17" s="133">
        <f>SUM(T17:W17)</f>
        <v>9157.371</v>
      </c>
      <c r="Y17" s="136">
        <f>IF(ISERROR(R17/X17-1),"         /0",IF(R17/X17&gt;5,"  *  ",(R17/X17-1)))</f>
        <v>-0.05551320351659872</v>
      </c>
    </row>
    <row r="18" spans="1:25" ht="19.5" customHeight="1">
      <c r="A18" s="130" t="s">
        <v>415</v>
      </c>
      <c r="B18" s="131">
        <v>974.8220000000001</v>
      </c>
      <c r="C18" s="132">
        <v>499.4059999999999</v>
      </c>
      <c r="D18" s="133">
        <v>0</v>
      </c>
      <c r="E18" s="148">
        <v>77.30000000000001</v>
      </c>
      <c r="F18" s="133">
        <f t="shared" si="0"/>
        <v>1551.528</v>
      </c>
      <c r="G18" s="134">
        <f t="shared" si="1"/>
        <v>0.02730978095134647</v>
      </c>
      <c r="H18" s="131">
        <v>824.099</v>
      </c>
      <c r="I18" s="132">
        <v>515.8299999999999</v>
      </c>
      <c r="J18" s="133">
        <v>324.977</v>
      </c>
      <c r="K18" s="132">
        <v>59.677</v>
      </c>
      <c r="L18" s="133">
        <f t="shared" si="2"/>
        <v>1724.5829999999999</v>
      </c>
      <c r="M18" s="135">
        <f t="shared" si="3"/>
        <v>-0.1003459966844158</v>
      </c>
      <c r="N18" s="131">
        <v>4488.8330000000005</v>
      </c>
      <c r="O18" s="132">
        <v>2759.0470000000005</v>
      </c>
      <c r="P18" s="133">
        <v>663.494</v>
      </c>
      <c r="Q18" s="132">
        <v>164.06500000000003</v>
      </c>
      <c r="R18" s="133">
        <f t="shared" si="4"/>
        <v>8075.439</v>
      </c>
      <c r="S18" s="134">
        <f t="shared" si="5"/>
        <v>0.029178637251921134</v>
      </c>
      <c r="T18" s="145">
        <v>3774.8689999999997</v>
      </c>
      <c r="U18" s="132">
        <v>3019.2660000000005</v>
      </c>
      <c r="V18" s="133">
        <v>1348.2759999999998</v>
      </c>
      <c r="W18" s="132">
        <v>193.437</v>
      </c>
      <c r="X18" s="133">
        <f t="shared" si="6"/>
        <v>8335.848</v>
      </c>
      <c r="Y18" s="136">
        <f t="shared" si="7"/>
        <v>-0.031239653122273836</v>
      </c>
    </row>
    <row r="19" spans="1:25" ht="19.5" customHeight="1">
      <c r="A19" s="130" t="s">
        <v>419</v>
      </c>
      <c r="B19" s="131">
        <v>439.28099999999995</v>
      </c>
      <c r="C19" s="132">
        <v>360.94100000000003</v>
      </c>
      <c r="D19" s="133">
        <v>6.921</v>
      </c>
      <c r="E19" s="148">
        <v>0</v>
      </c>
      <c r="F19" s="133">
        <f t="shared" si="0"/>
        <v>807.143</v>
      </c>
      <c r="G19" s="134">
        <f t="shared" si="1"/>
        <v>0.014207219287317175</v>
      </c>
      <c r="H19" s="131">
        <v>309.739</v>
      </c>
      <c r="I19" s="132">
        <v>331.876</v>
      </c>
      <c r="J19" s="133">
        <v>0</v>
      </c>
      <c r="K19" s="132">
        <v>3.37</v>
      </c>
      <c r="L19" s="133">
        <f t="shared" si="2"/>
        <v>644.985</v>
      </c>
      <c r="M19" s="135">
        <f t="shared" si="3"/>
        <v>0.2514135987658628</v>
      </c>
      <c r="N19" s="131">
        <v>1908.4170000000001</v>
      </c>
      <c r="O19" s="132">
        <v>1481.795</v>
      </c>
      <c r="P19" s="133">
        <v>8.921</v>
      </c>
      <c r="Q19" s="132">
        <v>66.342</v>
      </c>
      <c r="R19" s="133">
        <f t="shared" si="4"/>
        <v>3465.4750000000004</v>
      </c>
      <c r="S19" s="134">
        <f t="shared" si="5"/>
        <v>0.012521652126974323</v>
      </c>
      <c r="T19" s="145">
        <v>1922.4749999999997</v>
      </c>
      <c r="U19" s="132">
        <v>1771.1540000000002</v>
      </c>
      <c r="V19" s="133">
        <v>0</v>
      </c>
      <c r="W19" s="132">
        <v>19.743000000000002</v>
      </c>
      <c r="X19" s="133">
        <f t="shared" si="6"/>
        <v>3713.372</v>
      </c>
      <c r="Y19" s="136">
        <f t="shared" si="7"/>
        <v>-0.06675792244892231</v>
      </c>
    </row>
    <row r="20" spans="1:25" ht="19.5" customHeight="1">
      <c r="A20" s="130" t="s">
        <v>423</v>
      </c>
      <c r="B20" s="131">
        <v>387.632</v>
      </c>
      <c r="C20" s="132">
        <v>19.185</v>
      </c>
      <c r="D20" s="133">
        <v>0</v>
      </c>
      <c r="E20" s="148">
        <v>0</v>
      </c>
      <c r="F20" s="133">
        <f t="shared" si="0"/>
        <v>406.817</v>
      </c>
      <c r="G20" s="134">
        <f t="shared" si="1"/>
        <v>0.0071607364851191315</v>
      </c>
      <c r="H20" s="131">
        <v>312.234</v>
      </c>
      <c r="I20" s="132">
        <v>0</v>
      </c>
      <c r="J20" s="133"/>
      <c r="K20" s="132">
        <v>2.939</v>
      </c>
      <c r="L20" s="133">
        <f t="shared" si="2"/>
        <v>315.173</v>
      </c>
      <c r="M20" s="135">
        <f t="shared" si="3"/>
        <v>0.29077363860482985</v>
      </c>
      <c r="N20" s="131">
        <v>1732.865</v>
      </c>
      <c r="O20" s="132">
        <v>45.212</v>
      </c>
      <c r="P20" s="133">
        <v>96.88</v>
      </c>
      <c r="Q20" s="132">
        <v>113.80300000000001</v>
      </c>
      <c r="R20" s="133">
        <f t="shared" si="4"/>
        <v>1988.76</v>
      </c>
      <c r="S20" s="134">
        <f t="shared" si="5"/>
        <v>0.007185901177772586</v>
      </c>
      <c r="T20" s="145">
        <v>1802.425</v>
      </c>
      <c r="U20" s="132">
        <v>10.380999999999998</v>
      </c>
      <c r="V20" s="133">
        <v>0</v>
      </c>
      <c r="W20" s="132">
        <v>75.944</v>
      </c>
      <c r="X20" s="133">
        <f t="shared" si="6"/>
        <v>1888.75</v>
      </c>
      <c r="Y20" s="136">
        <f t="shared" si="7"/>
        <v>0.052950363997352756</v>
      </c>
    </row>
    <row r="21" spans="1:25" ht="19.5" customHeight="1">
      <c r="A21" s="130" t="s">
        <v>422</v>
      </c>
      <c r="B21" s="131">
        <v>5.582</v>
      </c>
      <c r="C21" s="132">
        <v>155.55</v>
      </c>
      <c r="D21" s="133">
        <v>0</v>
      </c>
      <c r="E21" s="148">
        <v>12.761</v>
      </c>
      <c r="F21" s="133">
        <f t="shared" si="0"/>
        <v>173.893</v>
      </c>
      <c r="G21" s="134">
        <f t="shared" si="1"/>
        <v>0.0030608404997992246</v>
      </c>
      <c r="H21" s="131">
        <v>194.831</v>
      </c>
      <c r="I21" s="132">
        <v>131.66</v>
      </c>
      <c r="J21" s="133"/>
      <c r="K21" s="132"/>
      <c r="L21" s="133">
        <f t="shared" si="2"/>
        <v>326.491</v>
      </c>
      <c r="M21" s="135">
        <f t="shared" si="3"/>
        <v>-0.46738807501585033</v>
      </c>
      <c r="N21" s="131">
        <v>75.431</v>
      </c>
      <c r="O21" s="132">
        <v>872.123</v>
      </c>
      <c r="P21" s="133">
        <v>0.685</v>
      </c>
      <c r="Q21" s="132">
        <v>24.857</v>
      </c>
      <c r="R21" s="133">
        <f t="shared" si="4"/>
        <v>973.096</v>
      </c>
      <c r="S21" s="134">
        <f t="shared" si="5"/>
        <v>0.0035160460249028503</v>
      </c>
      <c r="T21" s="145">
        <v>667.038</v>
      </c>
      <c r="U21" s="132">
        <v>615.328</v>
      </c>
      <c r="V21" s="133">
        <v>0</v>
      </c>
      <c r="W21" s="132">
        <v>5.865</v>
      </c>
      <c r="X21" s="133">
        <f t="shared" si="6"/>
        <v>1288.231</v>
      </c>
      <c r="Y21" s="136">
        <f t="shared" si="7"/>
        <v>-0.24462615788627973</v>
      </c>
    </row>
    <row r="22" spans="1:25" ht="18.75" customHeight="1">
      <c r="A22" s="130" t="s">
        <v>420</v>
      </c>
      <c r="B22" s="131">
        <v>130.742</v>
      </c>
      <c r="C22" s="132">
        <v>40.348</v>
      </c>
      <c r="D22" s="133">
        <v>0</v>
      </c>
      <c r="E22" s="132">
        <v>0</v>
      </c>
      <c r="F22" s="133">
        <f t="shared" si="0"/>
        <v>171.08999999999997</v>
      </c>
      <c r="G22" s="134">
        <f t="shared" si="1"/>
        <v>0.0030115024820472893</v>
      </c>
      <c r="H22" s="131">
        <v>8.833</v>
      </c>
      <c r="I22" s="132">
        <v>0</v>
      </c>
      <c r="J22" s="133">
        <v>150.16</v>
      </c>
      <c r="K22" s="132">
        <v>71.225</v>
      </c>
      <c r="L22" s="133">
        <f t="shared" si="2"/>
        <v>230.218</v>
      </c>
      <c r="M22" s="135">
        <f t="shared" si="3"/>
        <v>-0.2568348261213286</v>
      </c>
      <c r="N22" s="131">
        <v>246.078</v>
      </c>
      <c r="O22" s="132">
        <v>227.255</v>
      </c>
      <c r="P22" s="133">
        <v>362.433</v>
      </c>
      <c r="Q22" s="132">
        <v>11.011999999999999</v>
      </c>
      <c r="R22" s="133">
        <f t="shared" si="4"/>
        <v>846.7779999999999</v>
      </c>
      <c r="S22" s="134">
        <f t="shared" si="5"/>
        <v>0.003059626615334135</v>
      </c>
      <c r="T22" s="145">
        <v>41.452999999999996</v>
      </c>
      <c r="U22" s="132">
        <v>0.29000000000000004</v>
      </c>
      <c r="V22" s="133">
        <v>403.075</v>
      </c>
      <c r="W22" s="132">
        <v>83.43599999999999</v>
      </c>
      <c r="X22" s="133">
        <f t="shared" si="6"/>
        <v>528.254</v>
      </c>
      <c r="Y22" s="136">
        <f t="shared" si="7"/>
        <v>0.6029750839558241</v>
      </c>
    </row>
    <row r="23" spans="1:25" ht="19.5" customHeight="1" thickBot="1">
      <c r="A23" s="137" t="s">
        <v>48</v>
      </c>
      <c r="B23" s="138">
        <v>73.851</v>
      </c>
      <c r="C23" s="139">
        <v>12.161999999999999</v>
      </c>
      <c r="D23" s="140">
        <v>0</v>
      </c>
      <c r="E23" s="139">
        <v>0</v>
      </c>
      <c r="F23" s="140">
        <f t="shared" si="0"/>
        <v>86.013</v>
      </c>
      <c r="G23" s="141">
        <f t="shared" si="1"/>
        <v>0.0015139889122002077</v>
      </c>
      <c r="H23" s="138">
        <v>26.202</v>
      </c>
      <c r="I23" s="139">
        <v>1.868</v>
      </c>
      <c r="J23" s="140">
        <v>0</v>
      </c>
      <c r="K23" s="139">
        <v>0</v>
      </c>
      <c r="L23" s="140">
        <f t="shared" si="2"/>
        <v>28.07</v>
      </c>
      <c r="M23" s="135">
        <f t="shared" si="3"/>
        <v>2.064232276451728</v>
      </c>
      <c r="N23" s="138">
        <v>260.79900000000004</v>
      </c>
      <c r="O23" s="139">
        <v>60.587999999999994</v>
      </c>
      <c r="P23" s="140">
        <v>2.358</v>
      </c>
      <c r="Q23" s="139">
        <v>0</v>
      </c>
      <c r="R23" s="140">
        <f t="shared" si="4"/>
        <v>323.74500000000006</v>
      </c>
      <c r="S23" s="141">
        <f t="shared" si="5"/>
        <v>0.0011697739178171255</v>
      </c>
      <c r="T23" s="146">
        <v>117.96</v>
      </c>
      <c r="U23" s="139">
        <v>7.349</v>
      </c>
      <c r="V23" s="140">
        <v>0.11000000000000001</v>
      </c>
      <c r="W23" s="139">
        <v>0.11000000000000001</v>
      </c>
      <c r="X23" s="140">
        <f t="shared" si="6"/>
        <v>125.529</v>
      </c>
      <c r="Y23" s="143">
        <f t="shared" si="7"/>
        <v>1.579045479530627</v>
      </c>
    </row>
    <row r="24" spans="1:25" s="69" customFormat="1" ht="19.5" customHeight="1">
      <c r="A24" s="78" t="s">
        <v>51</v>
      </c>
      <c r="B24" s="75">
        <f>SUM(B25:B31)</f>
        <v>2949.5190000000002</v>
      </c>
      <c r="C24" s="74">
        <f>SUM(C25:C31)</f>
        <v>2797.2149999999997</v>
      </c>
      <c r="D24" s="73">
        <f>SUM(D25:D31)</f>
        <v>44.953</v>
      </c>
      <c r="E24" s="74">
        <f>SUM(E25:E31)</f>
        <v>0</v>
      </c>
      <c r="F24" s="73">
        <f t="shared" si="0"/>
        <v>5791.687000000001</v>
      </c>
      <c r="G24" s="76">
        <f t="shared" si="1"/>
        <v>0.10194447235806314</v>
      </c>
      <c r="H24" s="75">
        <f>SUM(H25:H31)</f>
        <v>2706.979</v>
      </c>
      <c r="I24" s="74">
        <f>SUM(I25:I31)</f>
        <v>2814.5769999999998</v>
      </c>
      <c r="J24" s="73">
        <f>SUM(J25:J31)</f>
        <v>639.058</v>
      </c>
      <c r="K24" s="74">
        <f>SUM(K25:K31)</f>
        <v>627.207</v>
      </c>
      <c r="L24" s="73">
        <f t="shared" si="2"/>
        <v>6787.821</v>
      </c>
      <c r="M24" s="77">
        <f aca="true" t="shared" si="8" ref="M24:M43">IF(ISERROR(F24/L24-1),"         /0",(F24/L24-1))</f>
        <v>-0.1467531332956481</v>
      </c>
      <c r="N24" s="75">
        <f>SUM(N25:N31)</f>
        <v>14825.719</v>
      </c>
      <c r="O24" s="74">
        <f>SUM(O25:O31)</f>
        <v>13469.209999999995</v>
      </c>
      <c r="P24" s="73">
        <f>SUM(P25:P31)</f>
        <v>706.179</v>
      </c>
      <c r="Q24" s="74">
        <f>SUM(Q25:Q31)</f>
        <v>0.5</v>
      </c>
      <c r="R24" s="73">
        <f t="shared" si="4"/>
        <v>29001.607999999997</v>
      </c>
      <c r="S24" s="76">
        <f t="shared" si="5"/>
        <v>0.10479026583624913</v>
      </c>
      <c r="T24" s="75">
        <f>SUM(T25:T31)</f>
        <v>14238.994000000002</v>
      </c>
      <c r="U24" s="74">
        <f>SUM(U25:U31)</f>
        <v>13453.138999999997</v>
      </c>
      <c r="V24" s="73">
        <f>SUM(V25:V31)</f>
        <v>3076.587</v>
      </c>
      <c r="W24" s="74">
        <f>SUM(W25:W31)</f>
        <v>2665.7729999999997</v>
      </c>
      <c r="X24" s="73">
        <f t="shared" si="6"/>
        <v>33434.493</v>
      </c>
      <c r="Y24" s="70">
        <f t="shared" si="7"/>
        <v>-0.13258418484168444</v>
      </c>
    </row>
    <row r="25" spans="1:25" ht="19.5" customHeight="1">
      <c r="A25" s="123" t="s">
        <v>424</v>
      </c>
      <c r="B25" s="124">
        <v>716.463</v>
      </c>
      <c r="C25" s="125">
        <v>1280.029</v>
      </c>
      <c r="D25" s="126">
        <v>0</v>
      </c>
      <c r="E25" s="125">
        <v>0</v>
      </c>
      <c r="F25" s="126">
        <f t="shared" si="0"/>
        <v>1996.492</v>
      </c>
      <c r="G25" s="127">
        <f t="shared" si="1"/>
        <v>0.03514197564666291</v>
      </c>
      <c r="H25" s="124">
        <v>658.082</v>
      </c>
      <c r="I25" s="125">
        <v>1498.252</v>
      </c>
      <c r="J25" s="126">
        <v>1.572</v>
      </c>
      <c r="K25" s="125">
        <v>0</v>
      </c>
      <c r="L25" s="126">
        <f t="shared" si="2"/>
        <v>2157.906</v>
      </c>
      <c r="M25" s="128">
        <f t="shared" si="8"/>
        <v>-0.0748012193302211</v>
      </c>
      <c r="N25" s="124">
        <v>4218.264999999999</v>
      </c>
      <c r="O25" s="125">
        <v>6470.0329999999985</v>
      </c>
      <c r="P25" s="126">
        <v>0</v>
      </c>
      <c r="Q25" s="125">
        <v>0.5</v>
      </c>
      <c r="R25" s="126">
        <f t="shared" si="4"/>
        <v>10688.797999999999</v>
      </c>
      <c r="S25" s="127">
        <f t="shared" si="5"/>
        <v>0.038621375197194864</v>
      </c>
      <c r="T25" s="124">
        <v>4144.317</v>
      </c>
      <c r="U25" s="125">
        <v>7242.9619999999995</v>
      </c>
      <c r="V25" s="126">
        <v>11.305</v>
      </c>
      <c r="W25" s="125">
        <v>0.1</v>
      </c>
      <c r="X25" s="126">
        <f t="shared" si="6"/>
        <v>11398.684</v>
      </c>
      <c r="Y25" s="129">
        <f t="shared" si="7"/>
        <v>-0.062277891026718546</v>
      </c>
    </row>
    <row r="26" spans="1:25" ht="19.5" customHeight="1">
      <c r="A26" s="130" t="s">
        <v>429</v>
      </c>
      <c r="B26" s="131">
        <v>907.8230000000001</v>
      </c>
      <c r="C26" s="132">
        <v>410.034</v>
      </c>
      <c r="D26" s="133">
        <v>44.953</v>
      </c>
      <c r="E26" s="132">
        <v>0</v>
      </c>
      <c r="F26" s="133">
        <f t="shared" si="0"/>
        <v>1362.81</v>
      </c>
      <c r="G26" s="134">
        <f t="shared" si="1"/>
        <v>0.023987992854981977</v>
      </c>
      <c r="H26" s="131">
        <v>925.6149999999999</v>
      </c>
      <c r="I26" s="132">
        <v>528.62</v>
      </c>
      <c r="J26" s="133">
        <v>637.438</v>
      </c>
      <c r="K26" s="132"/>
      <c r="L26" s="133">
        <f t="shared" si="2"/>
        <v>2091.673</v>
      </c>
      <c r="M26" s="135">
        <f t="shared" si="8"/>
        <v>-0.3484593433103549</v>
      </c>
      <c r="N26" s="131">
        <v>4274.4169999999995</v>
      </c>
      <c r="O26" s="132">
        <v>2114.682</v>
      </c>
      <c r="P26" s="133">
        <v>706.179</v>
      </c>
      <c r="Q26" s="132"/>
      <c r="R26" s="133">
        <f t="shared" si="4"/>
        <v>7095.277999999999</v>
      </c>
      <c r="S26" s="134">
        <f t="shared" si="5"/>
        <v>0.025637063565650917</v>
      </c>
      <c r="T26" s="131">
        <v>4322.006</v>
      </c>
      <c r="U26" s="132">
        <v>2323.727</v>
      </c>
      <c r="V26" s="133">
        <v>3065.2340000000004</v>
      </c>
      <c r="W26" s="132"/>
      <c r="X26" s="133">
        <f t="shared" si="6"/>
        <v>9710.967</v>
      </c>
      <c r="Y26" s="136">
        <f t="shared" si="7"/>
        <v>-0.26935412302399964</v>
      </c>
    </row>
    <row r="27" spans="1:25" ht="19.5" customHeight="1">
      <c r="A27" s="130" t="s">
        <v>448</v>
      </c>
      <c r="B27" s="131">
        <v>790.034</v>
      </c>
      <c r="C27" s="132">
        <v>101.012</v>
      </c>
      <c r="D27" s="133">
        <v>0</v>
      </c>
      <c r="E27" s="132">
        <v>0</v>
      </c>
      <c r="F27" s="133">
        <f>SUM(B27:E27)</f>
        <v>891.046</v>
      </c>
      <c r="G27" s="134">
        <f>F27/$F$9</f>
        <v>0.0156840682717769</v>
      </c>
      <c r="H27" s="131">
        <v>816.1</v>
      </c>
      <c r="I27" s="132">
        <v>108.705</v>
      </c>
      <c r="J27" s="133"/>
      <c r="K27" s="132"/>
      <c r="L27" s="133">
        <f>SUM(H27:K27)</f>
        <v>924.8050000000001</v>
      </c>
      <c r="M27" s="135">
        <f>IF(ISERROR(F27/L27-1),"         /0",(F27/L27-1))</f>
        <v>-0.03650391163542588</v>
      </c>
      <c r="N27" s="131">
        <v>3941.1859999999997</v>
      </c>
      <c r="O27" s="132">
        <v>427.139</v>
      </c>
      <c r="P27" s="133"/>
      <c r="Q27" s="132"/>
      <c r="R27" s="133">
        <f>SUM(N27:Q27)</f>
        <v>4368.325</v>
      </c>
      <c r="S27" s="134">
        <f>R27/$R$9</f>
        <v>0.015783881294069387</v>
      </c>
      <c r="T27" s="131">
        <v>4132.608</v>
      </c>
      <c r="U27" s="132">
        <v>345.481</v>
      </c>
      <c r="V27" s="133"/>
      <c r="W27" s="132"/>
      <c r="X27" s="133">
        <f>SUM(T27:W27)</f>
        <v>4478.089</v>
      </c>
      <c r="Y27" s="136">
        <f>IF(ISERROR(R27/X27-1),"         /0",IF(R27/X27&gt;5,"  *  ",(R27/X27-1)))</f>
        <v>-0.024511348479228534</v>
      </c>
    </row>
    <row r="28" spans="1:25" ht="19.5" customHeight="1">
      <c r="A28" s="130" t="s">
        <v>425</v>
      </c>
      <c r="B28" s="131">
        <v>241.454</v>
      </c>
      <c r="C28" s="132">
        <v>477.03600000000006</v>
      </c>
      <c r="D28" s="133">
        <v>0</v>
      </c>
      <c r="E28" s="132">
        <v>0</v>
      </c>
      <c r="F28" s="133">
        <f t="shared" si="0"/>
        <v>718.49</v>
      </c>
      <c r="G28" s="134">
        <f t="shared" si="1"/>
        <v>0.012646761460787638</v>
      </c>
      <c r="H28" s="131">
        <v>23.489000000000004</v>
      </c>
      <c r="I28" s="132">
        <v>281.193</v>
      </c>
      <c r="J28" s="133"/>
      <c r="K28" s="132">
        <v>627.207</v>
      </c>
      <c r="L28" s="133">
        <f t="shared" si="2"/>
        <v>931.889</v>
      </c>
      <c r="M28" s="135" t="s">
        <v>43</v>
      </c>
      <c r="N28" s="131">
        <v>1020.672</v>
      </c>
      <c r="O28" s="132">
        <v>2090.129</v>
      </c>
      <c r="P28" s="133">
        <v>0</v>
      </c>
      <c r="Q28" s="132">
        <v>0</v>
      </c>
      <c r="R28" s="133">
        <f t="shared" si="4"/>
        <v>3110.801</v>
      </c>
      <c r="S28" s="134">
        <f t="shared" si="5"/>
        <v>0.011240123780504504</v>
      </c>
      <c r="T28" s="131">
        <v>437.384</v>
      </c>
      <c r="U28" s="132">
        <v>1207.791</v>
      </c>
      <c r="V28" s="133"/>
      <c r="W28" s="132">
        <v>2665.673</v>
      </c>
      <c r="X28" s="133">
        <f t="shared" si="6"/>
        <v>4310.848</v>
      </c>
      <c r="Y28" s="136">
        <f t="shared" si="7"/>
        <v>-0.278378407218255</v>
      </c>
    </row>
    <row r="29" spans="1:25" ht="19.5" customHeight="1">
      <c r="A29" s="130" t="s">
        <v>426</v>
      </c>
      <c r="B29" s="131">
        <v>227.931</v>
      </c>
      <c r="C29" s="132">
        <v>192.923</v>
      </c>
      <c r="D29" s="133">
        <v>0</v>
      </c>
      <c r="E29" s="132">
        <v>0</v>
      </c>
      <c r="F29" s="133">
        <f t="shared" si="0"/>
        <v>420.85400000000004</v>
      </c>
      <c r="G29" s="134">
        <f t="shared" si="1"/>
        <v>0.007407813814831551</v>
      </c>
      <c r="H29" s="131">
        <v>186.094</v>
      </c>
      <c r="I29" s="132">
        <v>191.961</v>
      </c>
      <c r="J29" s="133"/>
      <c r="K29" s="132"/>
      <c r="L29" s="133">
        <f t="shared" si="2"/>
        <v>378.055</v>
      </c>
      <c r="M29" s="135">
        <f t="shared" si="8"/>
        <v>0.11320839560381435</v>
      </c>
      <c r="N29" s="131">
        <v>1057.6440000000002</v>
      </c>
      <c r="O29" s="132">
        <v>970.971</v>
      </c>
      <c r="P29" s="133">
        <v>0</v>
      </c>
      <c r="Q29" s="132">
        <v>0</v>
      </c>
      <c r="R29" s="133">
        <f t="shared" si="4"/>
        <v>2028.6150000000002</v>
      </c>
      <c r="S29" s="134">
        <f t="shared" si="5"/>
        <v>0.00732990753924412</v>
      </c>
      <c r="T29" s="131">
        <v>990.691</v>
      </c>
      <c r="U29" s="132">
        <v>1202.739</v>
      </c>
      <c r="V29" s="133">
        <v>0</v>
      </c>
      <c r="W29" s="132">
        <v>0</v>
      </c>
      <c r="X29" s="133">
        <f t="shared" si="6"/>
        <v>2193.4300000000003</v>
      </c>
      <c r="Y29" s="136">
        <f t="shared" si="7"/>
        <v>-0.07514030536648086</v>
      </c>
    </row>
    <row r="30" spans="1:25" ht="19.5" customHeight="1">
      <c r="A30" s="130" t="s">
        <v>427</v>
      </c>
      <c r="B30" s="131">
        <v>61.477000000000004</v>
      </c>
      <c r="C30" s="132">
        <v>318.122</v>
      </c>
      <c r="D30" s="133">
        <v>0</v>
      </c>
      <c r="E30" s="132">
        <v>0</v>
      </c>
      <c r="F30" s="133">
        <f t="shared" si="0"/>
        <v>379.59900000000005</v>
      </c>
      <c r="G30" s="134">
        <f t="shared" si="1"/>
        <v>0.0066816490191283495</v>
      </c>
      <c r="H30" s="131">
        <v>92.336</v>
      </c>
      <c r="I30" s="132">
        <v>205.565</v>
      </c>
      <c r="J30" s="133"/>
      <c r="K30" s="132"/>
      <c r="L30" s="133">
        <f t="shared" si="2"/>
        <v>297.901</v>
      </c>
      <c r="M30" s="135">
        <f t="shared" si="8"/>
        <v>0.2742454708107729</v>
      </c>
      <c r="N30" s="131">
        <v>263.542</v>
      </c>
      <c r="O30" s="132">
        <v>1374.516</v>
      </c>
      <c r="P30" s="133"/>
      <c r="Q30" s="132">
        <v>0</v>
      </c>
      <c r="R30" s="133">
        <f t="shared" si="4"/>
        <v>1638.058</v>
      </c>
      <c r="S30" s="134">
        <f t="shared" si="5"/>
        <v>0.005918724688479156</v>
      </c>
      <c r="T30" s="131">
        <v>174.647</v>
      </c>
      <c r="U30" s="132">
        <v>1105.971</v>
      </c>
      <c r="V30" s="133"/>
      <c r="W30" s="132"/>
      <c r="X30" s="133">
        <f t="shared" si="6"/>
        <v>1280.618</v>
      </c>
      <c r="Y30" s="136">
        <f t="shared" si="7"/>
        <v>0.2791152396733452</v>
      </c>
    </row>
    <row r="31" spans="1:25" ht="19.5" customHeight="1" thickBot="1">
      <c r="A31" s="130" t="s">
        <v>48</v>
      </c>
      <c r="B31" s="131">
        <v>4.337000000000001</v>
      </c>
      <c r="C31" s="132">
        <v>18.059</v>
      </c>
      <c r="D31" s="133">
        <v>0</v>
      </c>
      <c r="E31" s="132">
        <v>0</v>
      </c>
      <c r="F31" s="133">
        <f t="shared" si="0"/>
        <v>22.396</v>
      </c>
      <c r="G31" s="134">
        <f t="shared" si="1"/>
        <v>0.00039421128989380503</v>
      </c>
      <c r="H31" s="131">
        <v>5.263000000000001</v>
      </c>
      <c r="I31" s="132">
        <v>0.281</v>
      </c>
      <c r="J31" s="133">
        <v>0.048</v>
      </c>
      <c r="K31" s="132"/>
      <c r="L31" s="133">
        <f t="shared" si="2"/>
        <v>5.5920000000000005</v>
      </c>
      <c r="M31" s="135">
        <f t="shared" si="8"/>
        <v>3.0050071530758222</v>
      </c>
      <c r="N31" s="131">
        <v>49.992999999999995</v>
      </c>
      <c r="O31" s="132">
        <v>21.740000000000002</v>
      </c>
      <c r="P31" s="133">
        <v>0</v>
      </c>
      <c r="Q31" s="132"/>
      <c r="R31" s="133">
        <f t="shared" si="4"/>
        <v>71.733</v>
      </c>
      <c r="S31" s="134">
        <f t="shared" si="5"/>
        <v>0.0002591897711061973</v>
      </c>
      <c r="T31" s="131">
        <v>37.341</v>
      </c>
      <c r="U31" s="132">
        <v>24.468</v>
      </c>
      <c r="V31" s="133">
        <v>0.048</v>
      </c>
      <c r="W31" s="132">
        <v>0</v>
      </c>
      <c r="X31" s="133">
        <f t="shared" si="6"/>
        <v>61.857</v>
      </c>
      <c r="Y31" s="136">
        <f t="shared" si="7"/>
        <v>0.1596585673408022</v>
      </c>
    </row>
    <row r="32" spans="1:25" s="69" customFormat="1" ht="19.5" customHeight="1">
      <c r="A32" s="78" t="s">
        <v>50</v>
      </c>
      <c r="B32" s="75">
        <f>SUM(B33:B38)</f>
        <v>3008.095</v>
      </c>
      <c r="C32" s="74">
        <f>SUM(C33:C38)</f>
        <v>1470.5610000000001</v>
      </c>
      <c r="D32" s="73">
        <f>SUM(D33:D38)</f>
        <v>677.578</v>
      </c>
      <c r="E32" s="74">
        <f>SUM(E33:E38)</f>
        <v>243.32000000000002</v>
      </c>
      <c r="F32" s="73">
        <f t="shared" si="0"/>
        <v>5399.554</v>
      </c>
      <c r="G32" s="76">
        <f t="shared" si="1"/>
        <v>0.0950422016070394</v>
      </c>
      <c r="H32" s="75">
        <f>SUM(H33:H38)</f>
        <v>3047.4159999999997</v>
      </c>
      <c r="I32" s="74">
        <f>SUM(I33:I38)</f>
        <v>1717.518</v>
      </c>
      <c r="J32" s="73">
        <f>SUM(J33:J38)</f>
        <v>888.605</v>
      </c>
      <c r="K32" s="74">
        <f>SUM(K33:K38)</f>
        <v>565.182</v>
      </c>
      <c r="L32" s="73">
        <f t="shared" si="2"/>
        <v>6218.720999999999</v>
      </c>
      <c r="M32" s="77">
        <f t="shared" si="8"/>
        <v>-0.13172596101352652</v>
      </c>
      <c r="N32" s="75">
        <f>SUM(N33:N38)</f>
        <v>13706.697999999997</v>
      </c>
      <c r="O32" s="74">
        <f>SUM(O33:O38)</f>
        <v>7657.759000000001</v>
      </c>
      <c r="P32" s="73">
        <f>SUM(P33:P38)</f>
        <v>1897.9830000000002</v>
      </c>
      <c r="Q32" s="74">
        <f>SUM(Q33:Q38)</f>
        <v>718.847</v>
      </c>
      <c r="R32" s="73">
        <f t="shared" si="4"/>
        <v>23981.287</v>
      </c>
      <c r="S32" s="76">
        <f t="shared" si="5"/>
        <v>0.08665055537008107</v>
      </c>
      <c r="T32" s="75">
        <f>SUM(T33:T38)</f>
        <v>13699.474000000004</v>
      </c>
      <c r="U32" s="74">
        <f>SUM(U33:U38)</f>
        <v>7538.3449999999975</v>
      </c>
      <c r="V32" s="73">
        <f>SUM(V33:V38)</f>
        <v>3857.3620000000005</v>
      </c>
      <c r="W32" s="74">
        <f>SUM(W33:W38)</f>
        <v>2575.0170000000003</v>
      </c>
      <c r="X32" s="73">
        <f t="shared" si="6"/>
        <v>27670.198000000004</v>
      </c>
      <c r="Y32" s="70">
        <f t="shared" si="7"/>
        <v>-0.13331711612616592</v>
      </c>
    </row>
    <row r="33" spans="1:25" s="54" customFormat="1" ht="19.5" customHeight="1">
      <c r="A33" s="123" t="s">
        <v>434</v>
      </c>
      <c r="B33" s="124">
        <v>1601.0100000000004</v>
      </c>
      <c r="C33" s="125">
        <v>852.7539999999999</v>
      </c>
      <c r="D33" s="126">
        <v>676.427</v>
      </c>
      <c r="E33" s="125">
        <v>220.388</v>
      </c>
      <c r="F33" s="126">
        <f t="shared" si="0"/>
        <v>3350.579</v>
      </c>
      <c r="G33" s="127">
        <f t="shared" si="1"/>
        <v>0.058976427463881737</v>
      </c>
      <c r="H33" s="124">
        <v>1848.5899999999997</v>
      </c>
      <c r="I33" s="125">
        <v>865.139</v>
      </c>
      <c r="J33" s="126">
        <v>570.6220000000001</v>
      </c>
      <c r="K33" s="125">
        <v>271.671</v>
      </c>
      <c r="L33" s="126">
        <f t="shared" si="2"/>
        <v>3556.0219999999995</v>
      </c>
      <c r="M33" s="128">
        <f t="shared" si="8"/>
        <v>-0.05777326461984744</v>
      </c>
      <c r="N33" s="124">
        <v>8042.592999999999</v>
      </c>
      <c r="O33" s="125">
        <v>4661.338000000001</v>
      </c>
      <c r="P33" s="126">
        <v>1895.5120000000002</v>
      </c>
      <c r="Q33" s="125">
        <v>671.057</v>
      </c>
      <c r="R33" s="126">
        <f t="shared" si="4"/>
        <v>15270.500000000002</v>
      </c>
      <c r="S33" s="127">
        <f t="shared" si="5"/>
        <v>0.05517624245015803</v>
      </c>
      <c r="T33" s="144">
        <v>8436.560000000001</v>
      </c>
      <c r="U33" s="125">
        <v>4372.541999999999</v>
      </c>
      <c r="V33" s="126">
        <v>2449.955</v>
      </c>
      <c r="W33" s="125">
        <v>1235.999</v>
      </c>
      <c r="X33" s="126">
        <f t="shared" si="6"/>
        <v>16495.056</v>
      </c>
      <c r="Y33" s="129">
        <f t="shared" si="7"/>
        <v>-0.07423775948381128</v>
      </c>
    </row>
    <row r="34" spans="1:25" s="54" customFormat="1" ht="19.5" customHeight="1">
      <c r="A34" s="130" t="s">
        <v>435</v>
      </c>
      <c r="B34" s="131">
        <v>925.177</v>
      </c>
      <c r="C34" s="132">
        <v>491.93100000000004</v>
      </c>
      <c r="D34" s="133">
        <v>1.151</v>
      </c>
      <c r="E34" s="132">
        <v>21.638</v>
      </c>
      <c r="F34" s="133">
        <f>SUM(B34:E34)</f>
        <v>1439.8970000000002</v>
      </c>
      <c r="G34" s="134">
        <f>F34/$F$9</f>
        <v>0.025344867551536893</v>
      </c>
      <c r="H34" s="131">
        <v>768.22</v>
      </c>
      <c r="I34" s="132">
        <v>570.756</v>
      </c>
      <c r="J34" s="133">
        <v>317.983</v>
      </c>
      <c r="K34" s="132">
        <v>293.511</v>
      </c>
      <c r="L34" s="133">
        <f>SUM(H34:K34)</f>
        <v>1950.47</v>
      </c>
      <c r="M34" s="135">
        <f>IF(ISERROR(F34/L34-1),"         /0",(F34/L34-1))</f>
        <v>-0.26176921459955793</v>
      </c>
      <c r="N34" s="131">
        <v>3677.3049999999994</v>
      </c>
      <c r="O34" s="132">
        <v>2408.995</v>
      </c>
      <c r="P34" s="133">
        <v>2.471</v>
      </c>
      <c r="Q34" s="132">
        <v>29.381</v>
      </c>
      <c r="R34" s="133">
        <f>SUM(N34:Q34)</f>
        <v>6118.151999999999</v>
      </c>
      <c r="S34" s="134">
        <f>R34/$R$9</f>
        <v>0.02210645611466024</v>
      </c>
      <c r="T34" s="145">
        <v>3485.6200000000003</v>
      </c>
      <c r="U34" s="132">
        <v>2406.1809999999996</v>
      </c>
      <c r="V34" s="133">
        <v>1277.738</v>
      </c>
      <c r="W34" s="132">
        <v>1331.735</v>
      </c>
      <c r="X34" s="133">
        <f>SUM(T34:W34)</f>
        <v>8501.274</v>
      </c>
      <c r="Y34" s="136">
        <f>IF(ISERROR(R34/X34-1),"         /0",IF(R34/X34&gt;5,"  *  ",(R34/X34-1)))</f>
        <v>-0.2803252783053458</v>
      </c>
    </row>
    <row r="35" spans="1:25" s="54" customFormat="1" ht="19.5" customHeight="1">
      <c r="A35" s="130" t="s">
        <v>437</v>
      </c>
      <c r="B35" s="131">
        <v>166.37900000000002</v>
      </c>
      <c r="C35" s="132">
        <v>22.082</v>
      </c>
      <c r="D35" s="133">
        <v>0</v>
      </c>
      <c r="E35" s="132">
        <v>0</v>
      </c>
      <c r="F35" s="133">
        <f>SUM(B35:E35)</f>
        <v>188.461</v>
      </c>
      <c r="G35" s="134">
        <f>F35/$F$9</f>
        <v>0.003317264417961975</v>
      </c>
      <c r="H35" s="131">
        <v>179.39999999999998</v>
      </c>
      <c r="I35" s="132">
        <v>190.27800000000002</v>
      </c>
      <c r="J35" s="133">
        <v>0</v>
      </c>
      <c r="K35" s="132">
        <v>0</v>
      </c>
      <c r="L35" s="133">
        <f>SUM(H35:K35)</f>
        <v>369.678</v>
      </c>
      <c r="M35" s="135">
        <f>IF(ISERROR(F35/L35-1),"         /0",(F35/L35-1))</f>
        <v>-0.49020228414999</v>
      </c>
      <c r="N35" s="131">
        <v>661.3320000000001</v>
      </c>
      <c r="O35" s="132">
        <v>130.077</v>
      </c>
      <c r="P35" s="133">
        <v>0</v>
      </c>
      <c r="Q35" s="132">
        <v>0</v>
      </c>
      <c r="R35" s="133">
        <f>SUM(N35:Q35)</f>
        <v>791.4090000000001</v>
      </c>
      <c r="S35" s="134">
        <f>R35/$R$9</f>
        <v>0.0028595641833101156</v>
      </c>
      <c r="T35" s="145">
        <v>467.70399999999995</v>
      </c>
      <c r="U35" s="132">
        <v>382.73699999999997</v>
      </c>
      <c r="V35" s="133">
        <v>0.03</v>
      </c>
      <c r="W35" s="132">
        <v>0.03</v>
      </c>
      <c r="X35" s="133">
        <f>SUM(T35:W35)</f>
        <v>850.5009999999999</v>
      </c>
      <c r="Y35" s="136">
        <f>IF(ISERROR(R35/X35-1),"         /0",IF(R35/X35&gt;5,"  *  ",(R35/X35-1)))</f>
        <v>-0.06947904823157147</v>
      </c>
    </row>
    <row r="36" spans="1:25" s="54" customFormat="1" ht="19.5" customHeight="1">
      <c r="A36" s="130" t="s">
        <v>438</v>
      </c>
      <c r="B36" s="131">
        <v>168.682</v>
      </c>
      <c r="C36" s="132">
        <v>16.377</v>
      </c>
      <c r="D36" s="133">
        <v>0</v>
      </c>
      <c r="E36" s="132">
        <v>0</v>
      </c>
      <c r="F36" s="133">
        <f>SUM(B36:E36)</f>
        <v>185.059</v>
      </c>
      <c r="G36" s="134">
        <f>F36/$F$9</f>
        <v>0.0032573828851784987</v>
      </c>
      <c r="H36" s="131">
        <v>141.282</v>
      </c>
      <c r="I36" s="132">
        <v>20.188</v>
      </c>
      <c r="J36" s="133"/>
      <c r="K36" s="132"/>
      <c r="L36" s="133">
        <f>SUM(H36:K36)</f>
        <v>161.47</v>
      </c>
      <c r="M36" s="135">
        <f>IF(ISERROR(F36/L36-1),"         /0",(F36/L36-1))</f>
        <v>0.14608905679073514</v>
      </c>
      <c r="N36" s="131">
        <v>813.8359999999999</v>
      </c>
      <c r="O36" s="132">
        <v>105.278</v>
      </c>
      <c r="P36" s="133">
        <v>0</v>
      </c>
      <c r="Q36" s="132">
        <v>0</v>
      </c>
      <c r="R36" s="133">
        <f>SUM(N36:Q36)</f>
        <v>919.1139999999999</v>
      </c>
      <c r="S36" s="134">
        <f>R36/$R$9</f>
        <v>0.0033209951804678652</v>
      </c>
      <c r="T36" s="145">
        <v>569.4150000000001</v>
      </c>
      <c r="U36" s="132">
        <v>99.24900000000001</v>
      </c>
      <c r="V36" s="133">
        <v>65.04</v>
      </c>
      <c r="W36" s="132">
        <v>6.826</v>
      </c>
      <c r="X36" s="133">
        <f>SUM(T36:W36)</f>
        <v>740.5300000000001</v>
      </c>
      <c r="Y36" s="136">
        <f>IF(ISERROR(R36/X36-1),"         /0",IF(R36/X36&gt;5,"  *  ",(R36/X36-1)))</f>
        <v>0.24115700916910843</v>
      </c>
    </row>
    <row r="37" spans="1:25" s="54" customFormat="1" ht="19.5" customHeight="1">
      <c r="A37" s="130" t="s">
        <v>436</v>
      </c>
      <c r="B37" s="131">
        <v>112.761</v>
      </c>
      <c r="C37" s="132">
        <v>55.862999999999985</v>
      </c>
      <c r="D37" s="133">
        <v>0</v>
      </c>
      <c r="E37" s="132">
        <v>1.294</v>
      </c>
      <c r="F37" s="133">
        <f>SUM(B37:E37)</f>
        <v>169.91799999999998</v>
      </c>
      <c r="G37" s="134">
        <f>F37/$F$9</f>
        <v>0.0029908731003829053</v>
      </c>
      <c r="H37" s="131">
        <v>81.343</v>
      </c>
      <c r="I37" s="132">
        <v>35.533</v>
      </c>
      <c r="J37" s="133">
        <v>0</v>
      </c>
      <c r="K37" s="132">
        <v>0</v>
      </c>
      <c r="L37" s="133">
        <f>SUM(H37:K37)</f>
        <v>116.876</v>
      </c>
      <c r="M37" s="135">
        <f>IF(ISERROR(F37/L37-1),"         /0",(F37/L37-1))</f>
        <v>0.4538314110681403</v>
      </c>
      <c r="N37" s="131">
        <v>388.8559999999999</v>
      </c>
      <c r="O37" s="132">
        <v>218.412</v>
      </c>
      <c r="P37" s="133">
        <v>0</v>
      </c>
      <c r="Q37" s="132">
        <v>3.04</v>
      </c>
      <c r="R37" s="133">
        <f>SUM(N37:Q37)</f>
        <v>610.3079999999999</v>
      </c>
      <c r="S37" s="134">
        <f>R37/$R$9</f>
        <v>0.002205199710374319</v>
      </c>
      <c r="T37" s="145">
        <v>522.951</v>
      </c>
      <c r="U37" s="132">
        <v>172.35999999999999</v>
      </c>
      <c r="V37" s="133">
        <v>0</v>
      </c>
      <c r="W37" s="132">
        <v>0</v>
      </c>
      <c r="X37" s="133">
        <f>SUM(T37:W37)</f>
        <v>695.311</v>
      </c>
      <c r="Y37" s="136">
        <f>IF(ISERROR(R37/X37-1),"         /0",IF(R37/X37&gt;5,"  *  ",(R37/X37-1)))</f>
        <v>-0.12225176935213189</v>
      </c>
    </row>
    <row r="38" spans="1:25" s="54" customFormat="1" ht="19.5" customHeight="1" thickBot="1">
      <c r="A38" s="130" t="s">
        <v>48</v>
      </c>
      <c r="B38" s="131">
        <v>34.086000000000006</v>
      </c>
      <c r="C38" s="132">
        <v>31.554</v>
      </c>
      <c r="D38" s="133">
        <v>0</v>
      </c>
      <c r="E38" s="132">
        <v>0</v>
      </c>
      <c r="F38" s="133">
        <f>SUM(B38:E38)</f>
        <v>65.64</v>
      </c>
      <c r="G38" s="134">
        <f>F38/$F$9</f>
        <v>0.0011553861880973996</v>
      </c>
      <c r="H38" s="131">
        <v>28.581</v>
      </c>
      <c r="I38" s="132">
        <v>35.623999999999995</v>
      </c>
      <c r="J38" s="133">
        <v>0</v>
      </c>
      <c r="K38" s="132">
        <v>0</v>
      </c>
      <c r="L38" s="133">
        <f>SUM(H38:K38)</f>
        <v>64.205</v>
      </c>
      <c r="M38" s="135">
        <f>IF(ISERROR(F38/L38-1),"         /0",(F38/L38-1))</f>
        <v>0.02235028424577523</v>
      </c>
      <c r="N38" s="131">
        <v>122.77600000000001</v>
      </c>
      <c r="O38" s="132">
        <v>133.659</v>
      </c>
      <c r="P38" s="133">
        <v>0</v>
      </c>
      <c r="Q38" s="132">
        <v>15.369</v>
      </c>
      <c r="R38" s="133">
        <f>SUM(N38:Q38)</f>
        <v>271.804</v>
      </c>
      <c r="S38" s="134">
        <f>R38/$R$9</f>
        <v>0.0009820977311104909</v>
      </c>
      <c r="T38" s="145">
        <v>217.224</v>
      </c>
      <c r="U38" s="132">
        <v>105.276</v>
      </c>
      <c r="V38" s="133">
        <v>64.599</v>
      </c>
      <c r="W38" s="132">
        <v>0.427</v>
      </c>
      <c r="X38" s="133">
        <f>SUM(T38:W38)</f>
        <v>387.526</v>
      </c>
      <c r="Y38" s="136">
        <f>IF(ISERROR(R38/X38-1),"         /0",IF(R38/X38&gt;5,"  *  ",(R38/X38-1)))</f>
        <v>-0.29861738309171526</v>
      </c>
    </row>
    <row r="39" spans="1:25" s="69" customFormat="1" ht="19.5" customHeight="1">
      <c r="A39" s="78" t="s">
        <v>49</v>
      </c>
      <c r="B39" s="75">
        <f>SUM(B40:B42)</f>
        <v>875.6899999999999</v>
      </c>
      <c r="C39" s="74">
        <f>SUM(C40:C42)</f>
        <v>22.675</v>
      </c>
      <c r="D39" s="73">
        <f>SUM(D40:D42)</f>
        <v>0</v>
      </c>
      <c r="E39" s="74">
        <f>SUM(E40:E42)</f>
        <v>21.291</v>
      </c>
      <c r="F39" s="73">
        <f t="shared" si="0"/>
        <v>919.656</v>
      </c>
      <c r="G39" s="76">
        <f t="shared" si="1"/>
        <v>0.016187657528959506</v>
      </c>
      <c r="H39" s="75">
        <f>SUM(H40:H42)</f>
        <v>399.79100000000005</v>
      </c>
      <c r="I39" s="74">
        <f>SUM(I40:I42)</f>
        <v>53.018</v>
      </c>
      <c r="J39" s="73">
        <f>SUM(J40:J42)</f>
        <v>222.431</v>
      </c>
      <c r="K39" s="74">
        <f>SUM(K40:K42)</f>
        <v>15.871</v>
      </c>
      <c r="L39" s="73">
        <f t="shared" si="2"/>
        <v>691.1110000000001</v>
      </c>
      <c r="M39" s="77">
        <f t="shared" si="8"/>
        <v>0.33069217535243944</v>
      </c>
      <c r="N39" s="75">
        <f>SUM(N40:N42)</f>
        <v>4809.37</v>
      </c>
      <c r="O39" s="74">
        <f>SUM(O40:O42)</f>
        <v>166.46800000000002</v>
      </c>
      <c r="P39" s="73">
        <f>SUM(P40:P42)</f>
        <v>106.67300000000002</v>
      </c>
      <c r="Q39" s="74">
        <f>SUM(Q40:Q42)</f>
        <v>150.01100000000002</v>
      </c>
      <c r="R39" s="73">
        <f t="shared" si="4"/>
        <v>5232.522</v>
      </c>
      <c r="S39" s="76">
        <f t="shared" si="5"/>
        <v>0.018906447234719608</v>
      </c>
      <c r="T39" s="75">
        <f>SUM(T40:T42)</f>
        <v>1917.8279999999993</v>
      </c>
      <c r="U39" s="74">
        <f>SUM(U40:U42)</f>
        <v>236.169</v>
      </c>
      <c r="V39" s="73">
        <f>SUM(V40:V42)</f>
        <v>1186.7230000000002</v>
      </c>
      <c r="W39" s="74">
        <f>SUM(W40:W42)</f>
        <v>320.3299999999999</v>
      </c>
      <c r="X39" s="73">
        <f t="shared" si="6"/>
        <v>3661.0499999999993</v>
      </c>
      <c r="Y39" s="70">
        <f t="shared" si="7"/>
        <v>0.42924079157618733</v>
      </c>
    </row>
    <row r="40" spans="1:25" ht="19.5" customHeight="1">
      <c r="A40" s="123" t="s">
        <v>442</v>
      </c>
      <c r="B40" s="124">
        <v>837.348</v>
      </c>
      <c r="C40" s="125">
        <v>21.518</v>
      </c>
      <c r="D40" s="126">
        <v>0</v>
      </c>
      <c r="E40" s="125">
        <v>0</v>
      </c>
      <c r="F40" s="126">
        <f t="shared" si="0"/>
        <v>858.866</v>
      </c>
      <c r="G40" s="127">
        <f t="shared" si="1"/>
        <v>0.01511764036908076</v>
      </c>
      <c r="H40" s="124">
        <v>344.27700000000004</v>
      </c>
      <c r="I40" s="125">
        <v>45.221</v>
      </c>
      <c r="J40" s="126">
        <v>222.431</v>
      </c>
      <c r="K40" s="125">
        <v>0</v>
      </c>
      <c r="L40" s="126">
        <f t="shared" si="2"/>
        <v>611.9290000000001</v>
      </c>
      <c r="M40" s="128">
        <f t="shared" si="8"/>
        <v>0.4035386458232897</v>
      </c>
      <c r="N40" s="124">
        <v>4670.187</v>
      </c>
      <c r="O40" s="125">
        <v>142.84900000000002</v>
      </c>
      <c r="P40" s="126">
        <v>38.126</v>
      </c>
      <c r="Q40" s="125">
        <v>45.242000000000004</v>
      </c>
      <c r="R40" s="126">
        <f t="shared" si="4"/>
        <v>4896.404</v>
      </c>
      <c r="S40" s="127">
        <f t="shared" si="5"/>
        <v>0.017691966486881476</v>
      </c>
      <c r="T40" s="144">
        <v>1723.7089999999994</v>
      </c>
      <c r="U40" s="125">
        <v>206.359</v>
      </c>
      <c r="V40" s="126">
        <v>912.01</v>
      </c>
      <c r="W40" s="125">
        <v>60.650999999999996</v>
      </c>
      <c r="X40" s="126">
        <f t="shared" si="6"/>
        <v>2902.7289999999994</v>
      </c>
      <c r="Y40" s="129">
        <f t="shared" si="7"/>
        <v>0.6868278092787861</v>
      </c>
    </row>
    <row r="41" spans="1:25" ht="19.5" customHeight="1">
      <c r="A41" s="130" t="s">
        <v>443</v>
      </c>
      <c r="B41" s="131">
        <v>37.37</v>
      </c>
      <c r="C41" s="132">
        <v>0.593</v>
      </c>
      <c r="D41" s="133">
        <v>0</v>
      </c>
      <c r="E41" s="132">
        <v>21.291</v>
      </c>
      <c r="F41" s="133">
        <f>SUM(B41:E41)</f>
        <v>59.25399999999999</v>
      </c>
      <c r="G41" s="134">
        <f>F41/$F$9</f>
        <v>0.0010429807006325914</v>
      </c>
      <c r="H41" s="131">
        <v>55.514</v>
      </c>
      <c r="I41" s="132">
        <v>7.797000000000001</v>
      </c>
      <c r="J41" s="133">
        <v>0</v>
      </c>
      <c r="K41" s="132">
        <v>15.871</v>
      </c>
      <c r="L41" s="133">
        <f>SUM(H41:K41)</f>
        <v>79.182</v>
      </c>
      <c r="M41" s="135">
        <f>IF(ISERROR(F41/L41-1),"         /0",(F41/L41-1))</f>
        <v>-0.2516733601070952</v>
      </c>
      <c r="N41" s="131">
        <v>136.01</v>
      </c>
      <c r="O41" s="132">
        <v>23.055</v>
      </c>
      <c r="P41" s="133">
        <v>68.507</v>
      </c>
      <c r="Q41" s="132">
        <v>104.769</v>
      </c>
      <c r="R41" s="133">
        <f>SUM(N41:Q41)</f>
        <v>332.341</v>
      </c>
      <c r="S41" s="134">
        <f>R41/$R$9</f>
        <v>0.0012008334757950276</v>
      </c>
      <c r="T41" s="145">
        <v>190.475</v>
      </c>
      <c r="U41" s="132">
        <v>29.741</v>
      </c>
      <c r="V41" s="133">
        <v>274.56300000000005</v>
      </c>
      <c r="W41" s="132">
        <v>102.85799999999999</v>
      </c>
      <c r="X41" s="133">
        <f>SUM(T41:W41)</f>
        <v>597.6370000000001</v>
      </c>
      <c r="Y41" s="136">
        <f>IF(ISERROR(R41/X41-1),"         /0",IF(R41/X41&gt;5,"  *  ",(R41/X41-1)))</f>
        <v>-0.44390825869214934</v>
      </c>
    </row>
    <row r="42" spans="1:25" ht="19.5" customHeight="1" thickBot="1">
      <c r="A42" s="130" t="s">
        <v>48</v>
      </c>
      <c r="B42" s="131">
        <v>0.9720000000000001</v>
      </c>
      <c r="C42" s="132">
        <v>0.564</v>
      </c>
      <c r="D42" s="133">
        <v>0</v>
      </c>
      <c r="E42" s="132">
        <v>0</v>
      </c>
      <c r="F42" s="133">
        <f>SUM(B42:E42)</f>
        <v>1.536</v>
      </c>
      <c r="G42" s="134">
        <f>F42/$F$9</f>
        <v>2.703645924615487E-05</v>
      </c>
      <c r="H42" s="131">
        <v>0</v>
      </c>
      <c r="I42" s="132">
        <v>0</v>
      </c>
      <c r="J42" s="133">
        <v>0</v>
      </c>
      <c r="K42" s="132">
        <v>0</v>
      </c>
      <c r="L42" s="133">
        <f>SUM(H42:K42)</f>
        <v>0</v>
      </c>
      <c r="M42" s="135" t="str">
        <f>IF(ISERROR(F42/L42-1),"         /0",(F42/L42-1))</f>
        <v>         /0</v>
      </c>
      <c r="N42" s="131">
        <v>3.173</v>
      </c>
      <c r="O42" s="132">
        <v>0.564</v>
      </c>
      <c r="P42" s="133">
        <v>0.04</v>
      </c>
      <c r="Q42" s="132">
        <v>0</v>
      </c>
      <c r="R42" s="133">
        <f>SUM(N42:Q42)</f>
        <v>3.777</v>
      </c>
      <c r="S42" s="134">
        <f>R42/$R$9</f>
        <v>1.3647272043105784E-05</v>
      </c>
      <c r="T42" s="145">
        <v>3.644</v>
      </c>
      <c r="U42" s="132">
        <v>0.069</v>
      </c>
      <c r="V42" s="133">
        <v>0.15000000000000002</v>
      </c>
      <c r="W42" s="132">
        <v>156.82099999999997</v>
      </c>
      <c r="X42" s="133">
        <f>SUM(T42:W42)</f>
        <v>160.68399999999997</v>
      </c>
      <c r="Y42" s="136">
        <f>IF(ISERROR(R42/X42-1),"         /0",IF(R42/X42&gt;5,"  *  ",(R42/X42-1)))</f>
        <v>-0.9764942371362425</v>
      </c>
    </row>
    <row r="43" spans="1:25" s="54" customFormat="1" ht="19.5" customHeight="1" thickBot="1">
      <c r="A43" s="68" t="s">
        <v>48</v>
      </c>
      <c r="B43" s="65">
        <v>10.459999999999999</v>
      </c>
      <c r="C43" s="64">
        <v>2.535</v>
      </c>
      <c r="D43" s="63">
        <v>0</v>
      </c>
      <c r="E43" s="64">
        <v>0</v>
      </c>
      <c r="F43" s="63">
        <f t="shared" si="0"/>
        <v>12.995</v>
      </c>
      <c r="G43" s="66">
        <f t="shared" si="1"/>
        <v>0.00022873619004152508</v>
      </c>
      <c r="H43" s="65">
        <v>64.327</v>
      </c>
      <c r="I43" s="64">
        <v>0.905</v>
      </c>
      <c r="J43" s="63">
        <v>4.072</v>
      </c>
      <c r="K43" s="64">
        <v>2.551</v>
      </c>
      <c r="L43" s="63">
        <f t="shared" si="2"/>
        <v>71.855</v>
      </c>
      <c r="M43" s="67">
        <f t="shared" si="8"/>
        <v>-0.8191496764317028</v>
      </c>
      <c r="N43" s="65">
        <v>220.739</v>
      </c>
      <c r="O43" s="64">
        <v>10.628</v>
      </c>
      <c r="P43" s="63">
        <v>173.703</v>
      </c>
      <c r="Q43" s="64"/>
      <c r="R43" s="63">
        <f t="shared" si="4"/>
        <v>405.07000000000005</v>
      </c>
      <c r="S43" s="66">
        <f t="shared" si="5"/>
        <v>0.0014636220509666033</v>
      </c>
      <c r="T43" s="65">
        <v>346.52399999999994</v>
      </c>
      <c r="U43" s="64">
        <v>3.191</v>
      </c>
      <c r="V43" s="63">
        <v>4.172</v>
      </c>
      <c r="W43" s="64">
        <v>2.731</v>
      </c>
      <c r="X43" s="63">
        <f>SUM(T43:W43)</f>
        <v>356.61799999999994</v>
      </c>
      <c r="Y43" s="60">
        <f t="shared" si="7"/>
        <v>0.13586526759726136</v>
      </c>
    </row>
    <row r="44" ht="6.75" customHeight="1" thickTop="1">
      <c r="A44" s="29"/>
    </row>
    <row r="45" ht="14.25">
      <c r="A45" s="29" t="s">
        <v>37</v>
      </c>
    </row>
    <row r="46" ht="14.25">
      <c r="A46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4:Y65536 M44:M65536 Y3 M3">
    <cfRule type="cellIs" priority="6" dxfId="99" operator="lessThan" stopIfTrue="1">
      <formula>0</formula>
    </cfRule>
  </conditionalFormatting>
  <conditionalFormatting sqref="Y10:Y43 M10:M43">
    <cfRule type="cellIs" priority="7" dxfId="99" operator="lessThan" stopIfTrue="1">
      <formula>0</formula>
    </cfRule>
    <cfRule type="cellIs" priority="8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Y9 M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0"/>
  <sheetViews>
    <sheetView showGridLines="0" zoomScale="80" zoomScaleNormal="80" zoomScalePageLayoutView="0" workbookViewId="0" topLeftCell="A1">
      <selection activeCell="T67" sqref="T67:W67"/>
    </sheetView>
  </sheetViews>
  <sheetFormatPr defaultColWidth="8.00390625" defaultRowHeight="15"/>
  <cols>
    <col min="1" max="1" width="24.28125" style="30" customWidth="1"/>
    <col min="2" max="2" width="9.140625" style="30" bestFit="1" customWidth="1"/>
    <col min="3" max="3" width="9.7109375" style="30" bestFit="1" customWidth="1"/>
    <col min="4" max="4" width="8.00390625" style="30" bestFit="1" customWidth="1"/>
    <col min="5" max="5" width="9.7109375" style="30" bestFit="1" customWidth="1"/>
    <col min="6" max="6" width="9.140625" style="30" bestFit="1" customWidth="1"/>
    <col min="7" max="7" width="9.421875" style="30" customWidth="1"/>
    <col min="8" max="8" width="9.28125" style="30" bestFit="1" customWidth="1"/>
    <col min="9" max="9" width="9.7109375" style="30" bestFit="1" customWidth="1"/>
    <col min="10" max="10" width="8.140625" style="30" customWidth="1"/>
    <col min="11" max="11" width="10.28125" style="30" customWidth="1"/>
    <col min="12" max="12" width="9.140625" style="30" customWidth="1"/>
    <col min="13" max="13" width="10.28125" style="30" bestFit="1" customWidth="1"/>
    <col min="14" max="14" width="9.28125" style="30" bestFit="1" customWidth="1"/>
    <col min="15" max="15" width="10.140625" style="30" customWidth="1"/>
    <col min="16" max="16" width="8.421875" style="30" bestFit="1" customWidth="1"/>
    <col min="17" max="17" width="9.140625" style="30" customWidth="1"/>
    <col min="18" max="19" width="9.8515625" style="30" bestFit="1" customWidth="1"/>
    <col min="20" max="20" width="10.421875" style="30" customWidth="1"/>
    <col min="21" max="21" width="10.28125" style="30" customWidth="1"/>
    <col min="22" max="22" width="8.8515625" style="30" customWidth="1"/>
    <col min="23" max="23" width="10.28125" style="30" customWidth="1"/>
    <col min="24" max="24" width="9.8515625" style="30" bestFit="1" customWidth="1"/>
    <col min="25" max="25" width="8.7109375" style="30" bestFit="1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651" t="s">
        <v>65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3"/>
    </row>
    <row r="4" spans="1:25" ht="21" customHeight="1" thickBot="1">
      <c r="A4" s="660" t="s">
        <v>40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2"/>
    </row>
    <row r="5" spans="1:25" s="59" customFormat="1" ht="15.75" customHeight="1" thickBot="1" thickTop="1">
      <c r="A5" s="597" t="s">
        <v>60</v>
      </c>
      <c r="B5" s="644" t="s">
        <v>33</v>
      </c>
      <c r="C5" s="645"/>
      <c r="D5" s="645"/>
      <c r="E5" s="645"/>
      <c r="F5" s="645"/>
      <c r="G5" s="645"/>
      <c r="H5" s="645"/>
      <c r="I5" s="645"/>
      <c r="J5" s="646"/>
      <c r="K5" s="646"/>
      <c r="L5" s="646"/>
      <c r="M5" s="647"/>
      <c r="N5" s="644" t="s">
        <v>32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8"/>
    </row>
    <row r="6" spans="1:25" s="47" customFormat="1" ht="26.25" customHeight="1" thickBot="1">
      <c r="A6" s="598"/>
      <c r="B6" s="663" t="s">
        <v>159</v>
      </c>
      <c r="C6" s="664"/>
      <c r="D6" s="664"/>
      <c r="E6" s="664"/>
      <c r="F6" s="664"/>
      <c r="G6" s="641" t="s">
        <v>31</v>
      </c>
      <c r="H6" s="663" t="s">
        <v>160</v>
      </c>
      <c r="I6" s="664"/>
      <c r="J6" s="664"/>
      <c r="K6" s="664"/>
      <c r="L6" s="664"/>
      <c r="M6" s="638" t="s">
        <v>30</v>
      </c>
      <c r="N6" s="663" t="s">
        <v>161</v>
      </c>
      <c r="O6" s="664"/>
      <c r="P6" s="664"/>
      <c r="Q6" s="664"/>
      <c r="R6" s="664"/>
      <c r="S6" s="641" t="s">
        <v>31</v>
      </c>
      <c r="T6" s="663" t="s">
        <v>162</v>
      </c>
      <c r="U6" s="664"/>
      <c r="V6" s="664"/>
      <c r="W6" s="664"/>
      <c r="X6" s="664"/>
      <c r="Y6" s="654" t="s">
        <v>30</v>
      </c>
    </row>
    <row r="7" spans="1:25" s="42" customFormat="1" ht="26.25" customHeight="1">
      <c r="A7" s="599"/>
      <c r="B7" s="610" t="s">
        <v>20</v>
      </c>
      <c r="C7" s="602"/>
      <c r="D7" s="601" t="s">
        <v>19</v>
      </c>
      <c r="E7" s="602"/>
      <c r="F7" s="669" t="s">
        <v>15</v>
      </c>
      <c r="G7" s="642"/>
      <c r="H7" s="610" t="s">
        <v>20</v>
      </c>
      <c r="I7" s="602"/>
      <c r="J7" s="601" t="s">
        <v>19</v>
      </c>
      <c r="K7" s="602"/>
      <c r="L7" s="669" t="s">
        <v>15</v>
      </c>
      <c r="M7" s="639"/>
      <c r="N7" s="610" t="s">
        <v>20</v>
      </c>
      <c r="O7" s="602"/>
      <c r="P7" s="601" t="s">
        <v>19</v>
      </c>
      <c r="Q7" s="602"/>
      <c r="R7" s="669" t="s">
        <v>15</v>
      </c>
      <c r="S7" s="642"/>
      <c r="T7" s="610" t="s">
        <v>20</v>
      </c>
      <c r="U7" s="602"/>
      <c r="V7" s="601" t="s">
        <v>19</v>
      </c>
      <c r="W7" s="602"/>
      <c r="X7" s="669" t="s">
        <v>15</v>
      </c>
      <c r="Y7" s="655"/>
    </row>
    <row r="8" spans="1:25" s="55" customFormat="1" ht="27" thickBot="1">
      <c r="A8" s="600"/>
      <c r="B8" s="58" t="s">
        <v>28</v>
      </c>
      <c r="C8" s="56" t="s">
        <v>27</v>
      </c>
      <c r="D8" s="57" t="s">
        <v>28</v>
      </c>
      <c r="E8" s="56" t="s">
        <v>27</v>
      </c>
      <c r="F8" s="650"/>
      <c r="G8" s="643"/>
      <c r="H8" s="58" t="s">
        <v>28</v>
      </c>
      <c r="I8" s="56" t="s">
        <v>27</v>
      </c>
      <c r="J8" s="57" t="s">
        <v>28</v>
      </c>
      <c r="K8" s="56" t="s">
        <v>27</v>
      </c>
      <c r="L8" s="650"/>
      <c r="M8" s="640"/>
      <c r="N8" s="58" t="s">
        <v>28</v>
      </c>
      <c r="O8" s="56" t="s">
        <v>27</v>
      </c>
      <c r="P8" s="57" t="s">
        <v>28</v>
      </c>
      <c r="Q8" s="56" t="s">
        <v>27</v>
      </c>
      <c r="R8" s="650"/>
      <c r="S8" s="643"/>
      <c r="T8" s="58" t="s">
        <v>28</v>
      </c>
      <c r="U8" s="56" t="s">
        <v>27</v>
      </c>
      <c r="V8" s="57" t="s">
        <v>28</v>
      </c>
      <c r="W8" s="56" t="s">
        <v>27</v>
      </c>
      <c r="X8" s="650"/>
      <c r="Y8" s="656"/>
    </row>
    <row r="9" spans="1:25" s="705" customFormat="1" ht="18" customHeight="1" thickBot="1" thickTop="1">
      <c r="A9" s="748" t="s">
        <v>22</v>
      </c>
      <c r="B9" s="749">
        <f>B10+B27+B40+B50+B63+B67</f>
        <v>30015.677</v>
      </c>
      <c r="C9" s="750">
        <f>C10+C27+C40+C50+C63+C67</f>
        <v>15976.409</v>
      </c>
      <c r="D9" s="751">
        <f>D10+D27+D40+D50+D63+D67</f>
        <v>7520.960000000001</v>
      </c>
      <c r="E9" s="752">
        <f>E10+E27+E40+E50+E63+E67</f>
        <v>3299.127</v>
      </c>
      <c r="F9" s="751">
        <f>SUM(B9:E9)</f>
        <v>56812.172999999995</v>
      </c>
      <c r="G9" s="753">
        <f>F9/$F$9</f>
        <v>1</v>
      </c>
      <c r="H9" s="749">
        <f>H10+H27+H40+H50+H63+H67</f>
        <v>25644.653000000002</v>
      </c>
      <c r="I9" s="750">
        <f>I10+I27+I40+I50+I63+I67</f>
        <v>14499.858</v>
      </c>
      <c r="J9" s="751">
        <f>J10+J27+J40+J50+J63+J67</f>
        <v>17823.757</v>
      </c>
      <c r="K9" s="752">
        <f>K10+K27+K40+K50+K63+K67</f>
        <v>6291.789000000001</v>
      </c>
      <c r="L9" s="751">
        <f>SUM(H9:K9)</f>
        <v>64260.057</v>
      </c>
      <c r="M9" s="754">
        <f aca="true" t="shared" si="0" ref="M9:M48">IF(ISERROR(F9/L9-1),"         /0",(F9/L9-1))</f>
        <v>-0.11590223145927192</v>
      </c>
      <c r="N9" s="755">
        <f>N10+N27+N40+N50+N63+N67</f>
        <v>143656.593</v>
      </c>
      <c r="O9" s="750">
        <f>O10+O27+O40+O50+O63+O67</f>
        <v>76150.652</v>
      </c>
      <c r="P9" s="751">
        <f>P10+P27+P40+P50+P63+P67</f>
        <v>38914.97</v>
      </c>
      <c r="Q9" s="752">
        <f>Q10+Q27+Q40+Q50+Q63+Q67</f>
        <v>18036.392000000003</v>
      </c>
      <c r="R9" s="751">
        <f>SUM(N9:Q9)</f>
        <v>276758.607</v>
      </c>
      <c r="S9" s="756">
        <f>R9/$R$9</f>
        <v>1</v>
      </c>
      <c r="T9" s="749">
        <f>T10+T27+T40+T50+T63+T67</f>
        <v>117425.43400000001</v>
      </c>
      <c r="U9" s="750">
        <f>U10+U27+U40+U50+U63+U67</f>
        <v>66226.316</v>
      </c>
      <c r="V9" s="751">
        <f>V10+V27+V40+V50+V63+V67</f>
        <v>77326.876</v>
      </c>
      <c r="W9" s="752">
        <f>W10+W27+W40+W50+W63+W67</f>
        <v>28524.057</v>
      </c>
      <c r="X9" s="751">
        <f>SUM(T9:W9)</f>
        <v>289502.68299999996</v>
      </c>
      <c r="Y9" s="720">
        <f>IF(ISERROR(R9/X9-1),"         /0",(R9/X9-1))</f>
        <v>-0.04402057994053188</v>
      </c>
    </row>
    <row r="10" spans="1:25" s="428" customFormat="1" ht="19.5" customHeight="1">
      <c r="A10" s="421" t="s">
        <v>53</v>
      </c>
      <c r="B10" s="422">
        <f>SUM(B11:B26)</f>
        <v>19214.503</v>
      </c>
      <c r="C10" s="423">
        <f>SUM(C11:C26)</f>
        <v>6942.368</v>
      </c>
      <c r="D10" s="424">
        <f>SUM(D11:D26)</f>
        <v>6649.077</v>
      </c>
      <c r="E10" s="429">
        <f>SUM(E11:E26)</f>
        <v>2862.3779999999997</v>
      </c>
      <c r="F10" s="424">
        <f>SUM(B10:E10)</f>
        <v>35668.325999999994</v>
      </c>
      <c r="G10" s="425">
        <f>F10/$F$9</f>
        <v>0.627828933774457</v>
      </c>
      <c r="H10" s="422">
        <f>SUM(H11:H26)</f>
        <v>15745.576</v>
      </c>
      <c r="I10" s="423">
        <f>SUM(I11:I26)</f>
        <v>5386.06</v>
      </c>
      <c r="J10" s="424">
        <f>SUM(J11:J26)</f>
        <v>15295.111</v>
      </c>
      <c r="K10" s="429">
        <f>SUM(K11:K26)</f>
        <v>4380.737</v>
      </c>
      <c r="L10" s="424">
        <f>SUM(H10:K10)</f>
        <v>40807.484000000004</v>
      </c>
      <c r="M10" s="437">
        <f t="shared" si="0"/>
        <v>-0.12593665416863264</v>
      </c>
      <c r="N10" s="438">
        <f>SUM(N11:N26)</f>
        <v>93088.02699999999</v>
      </c>
      <c r="O10" s="423">
        <f>SUM(O11:O26)</f>
        <v>31895.825999999997</v>
      </c>
      <c r="P10" s="424">
        <f>SUM(P11:P26)</f>
        <v>33876.017</v>
      </c>
      <c r="Q10" s="429">
        <f>SUM(Q11:Q26)</f>
        <v>15659.688000000002</v>
      </c>
      <c r="R10" s="424">
        <f>SUM(N10:Q10)</f>
        <v>174519.558</v>
      </c>
      <c r="S10" s="439">
        <f>R10/$R$9</f>
        <v>0.6305840309421704</v>
      </c>
      <c r="T10" s="422">
        <f>SUM(T11:T26)</f>
        <v>69094.607</v>
      </c>
      <c r="U10" s="423">
        <f>SUM(U11:U26)</f>
        <v>24382.738000000005</v>
      </c>
      <c r="V10" s="424">
        <f>SUM(V11:V26)</f>
        <v>65689.494</v>
      </c>
      <c r="W10" s="429">
        <f>SUM(W11:W26)</f>
        <v>20725.284</v>
      </c>
      <c r="X10" s="424">
        <f>SUM(T10:W10)</f>
        <v>179892.12300000002</v>
      </c>
      <c r="Y10" s="427">
        <f aca="true" t="shared" si="1" ref="Y10:Y17">IF(ISERROR(R10/X10-1),"         /0",IF(R10/X10&gt;5,"  *  ",(R10/X10-1)))</f>
        <v>-0.02986548221458274</v>
      </c>
    </row>
    <row r="11" spans="1:25" ht="19.5" customHeight="1">
      <c r="A11" s="368" t="s">
        <v>181</v>
      </c>
      <c r="B11" s="369">
        <v>7681.112999999999</v>
      </c>
      <c r="C11" s="370">
        <v>2478.914</v>
      </c>
      <c r="D11" s="371">
        <v>133.77100000000002</v>
      </c>
      <c r="E11" s="392">
        <v>57.655</v>
      </c>
      <c r="F11" s="371">
        <f>SUM(B11:E11)</f>
        <v>10351.453000000001</v>
      </c>
      <c r="G11" s="372">
        <f>F11/$F$9</f>
        <v>0.18220484190949715</v>
      </c>
      <c r="H11" s="369">
        <v>6872.679</v>
      </c>
      <c r="I11" s="370">
        <v>2291.1200000000003</v>
      </c>
      <c r="J11" s="371">
        <v>305.583</v>
      </c>
      <c r="K11" s="392">
        <v>0.907</v>
      </c>
      <c r="L11" s="371">
        <f>SUM(H11:K11)</f>
        <v>9470.289</v>
      </c>
      <c r="M11" s="450">
        <f t="shared" si="0"/>
        <v>0.09304510136913469</v>
      </c>
      <c r="N11" s="451">
        <v>35192.611</v>
      </c>
      <c r="O11" s="370">
        <v>12521.150999999998</v>
      </c>
      <c r="P11" s="371">
        <v>488.479</v>
      </c>
      <c r="Q11" s="392">
        <v>288.438</v>
      </c>
      <c r="R11" s="371">
        <f>SUM(N11:Q11)</f>
        <v>48490.679</v>
      </c>
      <c r="S11" s="452">
        <f>R11/$R$9</f>
        <v>0.1752092898776586</v>
      </c>
      <c r="T11" s="369">
        <v>31760.731999999996</v>
      </c>
      <c r="U11" s="370">
        <v>10949.947</v>
      </c>
      <c r="V11" s="371">
        <v>358.111</v>
      </c>
      <c r="W11" s="392">
        <v>64.89399999999999</v>
      </c>
      <c r="X11" s="371">
        <f>SUM(T11:W11)</f>
        <v>43133.683999999994</v>
      </c>
      <c r="Y11" s="374">
        <f t="shared" si="1"/>
        <v>0.12419516496666505</v>
      </c>
    </row>
    <row r="12" spans="1:25" ht="19.5" customHeight="1">
      <c r="A12" s="375" t="s">
        <v>211</v>
      </c>
      <c r="B12" s="376">
        <v>0</v>
      </c>
      <c r="C12" s="377">
        <v>0</v>
      </c>
      <c r="D12" s="378">
        <v>3245.388</v>
      </c>
      <c r="E12" s="395">
        <v>1877.262</v>
      </c>
      <c r="F12" s="378">
        <f>SUM(B12:E12)</f>
        <v>5122.65</v>
      </c>
      <c r="G12" s="379">
        <f>F12/$F$9</f>
        <v>0.09016817575346045</v>
      </c>
      <c r="H12" s="376"/>
      <c r="I12" s="377"/>
      <c r="J12" s="378">
        <v>3750.577</v>
      </c>
      <c r="K12" s="395">
        <v>1953.248</v>
      </c>
      <c r="L12" s="378">
        <f>SUM(H12:K12)</f>
        <v>5703.825000000001</v>
      </c>
      <c r="M12" s="453">
        <f t="shared" si="0"/>
        <v>-0.10189215131950946</v>
      </c>
      <c r="N12" s="454"/>
      <c r="O12" s="377"/>
      <c r="P12" s="378">
        <v>17089.832</v>
      </c>
      <c r="Q12" s="395">
        <v>9871.258000000002</v>
      </c>
      <c r="R12" s="378">
        <f>SUM(N12:Q12)</f>
        <v>26961.09</v>
      </c>
      <c r="S12" s="455">
        <f>R12/$R$9</f>
        <v>0.09741734969781807</v>
      </c>
      <c r="T12" s="376"/>
      <c r="U12" s="377"/>
      <c r="V12" s="378">
        <v>16995.22</v>
      </c>
      <c r="W12" s="395">
        <v>9843.135</v>
      </c>
      <c r="X12" s="378">
        <f>SUM(T12:W12)</f>
        <v>26838.355000000003</v>
      </c>
      <c r="Y12" s="381">
        <f t="shared" si="1"/>
        <v>0.004573119328662223</v>
      </c>
    </row>
    <row r="13" spans="1:25" ht="19.5" customHeight="1">
      <c r="A13" s="375" t="s">
        <v>212</v>
      </c>
      <c r="B13" s="376">
        <v>2053.673</v>
      </c>
      <c r="C13" s="377">
        <v>916.621</v>
      </c>
      <c r="D13" s="378">
        <v>1310.986</v>
      </c>
      <c r="E13" s="395">
        <v>435.715</v>
      </c>
      <c r="F13" s="378">
        <f>SUM(B13:E13)</f>
        <v>4716.995</v>
      </c>
      <c r="G13" s="379">
        <f>F13/$F$9</f>
        <v>0.08302789263139082</v>
      </c>
      <c r="H13" s="376">
        <v>2129.221</v>
      </c>
      <c r="I13" s="377">
        <v>928.5500000000001</v>
      </c>
      <c r="J13" s="378">
        <v>1960.76</v>
      </c>
      <c r="K13" s="395">
        <v>404.766</v>
      </c>
      <c r="L13" s="378">
        <f>SUM(H13:K13)</f>
        <v>5423.297</v>
      </c>
      <c r="M13" s="453">
        <f t="shared" si="0"/>
        <v>-0.13023479997499676</v>
      </c>
      <c r="N13" s="454">
        <v>9867.078000000001</v>
      </c>
      <c r="O13" s="377">
        <v>4148.16</v>
      </c>
      <c r="P13" s="378">
        <v>5584.277</v>
      </c>
      <c r="Q13" s="395">
        <v>2027.0779999999997</v>
      </c>
      <c r="R13" s="378">
        <f>SUM(N13:Q13)</f>
        <v>21626.593</v>
      </c>
      <c r="S13" s="455">
        <f>R13/$R$9</f>
        <v>0.07814244057096298</v>
      </c>
      <c r="T13" s="376">
        <v>9884.137999999999</v>
      </c>
      <c r="U13" s="377">
        <v>4376.107</v>
      </c>
      <c r="V13" s="378">
        <v>8221.999</v>
      </c>
      <c r="W13" s="395">
        <v>1532.1260000000002</v>
      </c>
      <c r="X13" s="378">
        <f>SUM(T13:W13)</f>
        <v>24014.37</v>
      </c>
      <c r="Y13" s="381">
        <f t="shared" si="1"/>
        <v>-0.09943117391794987</v>
      </c>
    </row>
    <row r="14" spans="1:25" ht="19.5" customHeight="1">
      <c r="A14" s="375" t="s">
        <v>213</v>
      </c>
      <c r="B14" s="376">
        <v>2687.406</v>
      </c>
      <c r="C14" s="377">
        <v>690.8050000000001</v>
      </c>
      <c r="D14" s="378">
        <v>0</v>
      </c>
      <c r="E14" s="395">
        <v>0</v>
      </c>
      <c r="F14" s="378">
        <f>SUM(B14:E14)</f>
        <v>3378.2110000000002</v>
      </c>
      <c r="G14" s="379">
        <f>F14/$F$9</f>
        <v>0.05946280210052871</v>
      </c>
      <c r="H14" s="376"/>
      <c r="I14" s="377"/>
      <c r="J14" s="378">
        <v>3138.1710000000003</v>
      </c>
      <c r="K14" s="395">
        <v>729.237</v>
      </c>
      <c r="L14" s="378">
        <f>SUM(H14:K14)</f>
        <v>3867.4080000000004</v>
      </c>
      <c r="M14" s="453">
        <f t="shared" si="0"/>
        <v>-0.12649221390657517</v>
      </c>
      <c r="N14" s="454">
        <v>15017.591</v>
      </c>
      <c r="O14" s="377">
        <v>2693.848</v>
      </c>
      <c r="P14" s="378"/>
      <c r="Q14" s="395"/>
      <c r="R14" s="378">
        <f>SUM(N14:Q14)</f>
        <v>17711.439</v>
      </c>
      <c r="S14" s="455">
        <f>R14/$R$9</f>
        <v>0.06399598260732682</v>
      </c>
      <c r="T14" s="376"/>
      <c r="U14" s="377"/>
      <c r="V14" s="378">
        <v>14354.405999999999</v>
      </c>
      <c r="W14" s="395">
        <v>3559.331</v>
      </c>
      <c r="X14" s="378">
        <f>SUM(T14:W14)</f>
        <v>17913.737</v>
      </c>
      <c r="Y14" s="381">
        <f t="shared" si="1"/>
        <v>-0.011292897735408425</v>
      </c>
    </row>
    <row r="15" spans="1:25" ht="19.5" customHeight="1">
      <c r="A15" s="375" t="s">
        <v>215</v>
      </c>
      <c r="B15" s="376">
        <v>1229.548</v>
      </c>
      <c r="C15" s="377">
        <v>1300.306</v>
      </c>
      <c r="D15" s="378">
        <v>0</v>
      </c>
      <c r="E15" s="395">
        <v>0</v>
      </c>
      <c r="F15" s="378">
        <f>SUM(B15:E15)</f>
        <v>2529.8540000000003</v>
      </c>
      <c r="G15" s="379">
        <f>F15/$F$9</f>
        <v>0.04453013969382936</v>
      </c>
      <c r="H15" s="376">
        <v>1044.681</v>
      </c>
      <c r="I15" s="377">
        <v>978.237</v>
      </c>
      <c r="J15" s="378"/>
      <c r="K15" s="395"/>
      <c r="L15" s="378">
        <f>SUM(H15:K15)</f>
        <v>2022.9180000000001</v>
      </c>
      <c r="M15" s="453">
        <f t="shared" si="0"/>
        <v>0.25059641567280533</v>
      </c>
      <c r="N15" s="454">
        <v>5557.777999999999</v>
      </c>
      <c r="O15" s="377">
        <v>5634.137000000001</v>
      </c>
      <c r="P15" s="378"/>
      <c r="Q15" s="395"/>
      <c r="R15" s="378">
        <f>SUM(N15:Q15)</f>
        <v>11191.915</v>
      </c>
      <c r="S15" s="455">
        <f>R15/$R$9</f>
        <v>0.04043926626643268</v>
      </c>
      <c r="T15" s="376">
        <v>4712.1669999999995</v>
      </c>
      <c r="U15" s="377">
        <v>3563.666</v>
      </c>
      <c r="V15" s="378"/>
      <c r="W15" s="395"/>
      <c r="X15" s="378">
        <f>SUM(T15:W15)</f>
        <v>8275.832999999999</v>
      </c>
      <c r="Y15" s="381">
        <f t="shared" si="1"/>
        <v>0.35236114600185897</v>
      </c>
    </row>
    <row r="16" spans="1:25" ht="19.5" customHeight="1">
      <c r="A16" s="375" t="s">
        <v>214</v>
      </c>
      <c r="B16" s="376">
        <v>2125.697</v>
      </c>
      <c r="C16" s="377">
        <v>204.85000000000002</v>
      </c>
      <c r="D16" s="378">
        <v>0</v>
      </c>
      <c r="E16" s="395">
        <v>0</v>
      </c>
      <c r="F16" s="378">
        <f>SUM(B16:E16)</f>
        <v>2330.547</v>
      </c>
      <c r="G16" s="379">
        <f>F16/$F$9</f>
        <v>0.04102196548616439</v>
      </c>
      <c r="H16" s="376">
        <v>2426.513</v>
      </c>
      <c r="I16" s="377">
        <v>183.996</v>
      </c>
      <c r="J16" s="378"/>
      <c r="K16" s="395"/>
      <c r="L16" s="378">
        <f>SUM(H16:K16)</f>
        <v>2610.509</v>
      </c>
      <c r="M16" s="453">
        <f>IF(ISERROR(F16/L16-1),"         /0",(F16/L16-1))</f>
        <v>-0.10724421942234252</v>
      </c>
      <c r="N16" s="454">
        <v>9387.157</v>
      </c>
      <c r="O16" s="377">
        <v>747.246</v>
      </c>
      <c r="P16" s="378">
        <v>395.94899999999996</v>
      </c>
      <c r="Q16" s="395"/>
      <c r="R16" s="378">
        <f>SUM(N16:Q16)</f>
        <v>10530.351999999999</v>
      </c>
      <c r="S16" s="455">
        <f>R16/$R$9</f>
        <v>0.03804886906371804</v>
      </c>
      <c r="T16" s="376">
        <v>8746.206999999999</v>
      </c>
      <c r="U16" s="377">
        <v>661.669</v>
      </c>
      <c r="V16" s="378"/>
      <c r="W16" s="395"/>
      <c r="X16" s="378">
        <f>SUM(T16:W16)</f>
        <v>9407.875999999998</v>
      </c>
      <c r="Y16" s="381">
        <f t="shared" si="1"/>
        <v>0.11931237188925548</v>
      </c>
    </row>
    <row r="17" spans="1:25" ht="19.5" customHeight="1">
      <c r="A17" s="375" t="s">
        <v>164</v>
      </c>
      <c r="B17" s="376">
        <v>1457.8820000000003</v>
      </c>
      <c r="C17" s="377">
        <v>552.4379999999999</v>
      </c>
      <c r="D17" s="378">
        <v>0</v>
      </c>
      <c r="E17" s="395">
        <v>11.024</v>
      </c>
      <c r="F17" s="378">
        <f>SUM(B17:E17)</f>
        <v>2021.344</v>
      </c>
      <c r="G17" s="379">
        <f>F17/$F$9</f>
        <v>0.03557941710837218</v>
      </c>
      <c r="H17" s="376">
        <v>1225.83</v>
      </c>
      <c r="I17" s="377">
        <v>375.725</v>
      </c>
      <c r="J17" s="378">
        <v>7.189</v>
      </c>
      <c r="K17" s="395">
        <v>11.556</v>
      </c>
      <c r="L17" s="378">
        <f>SUM(H17:K17)</f>
        <v>1620.3</v>
      </c>
      <c r="M17" s="453">
        <f>IF(ISERROR(F17/L17-1),"         /0",(F17/L17-1))</f>
        <v>0.24751218910078387</v>
      </c>
      <c r="N17" s="454">
        <v>7492.519999999999</v>
      </c>
      <c r="O17" s="377">
        <v>2330.726</v>
      </c>
      <c r="P17" s="378">
        <v>0</v>
      </c>
      <c r="Q17" s="395">
        <v>31.155</v>
      </c>
      <c r="R17" s="378">
        <f>SUM(N17:Q17)</f>
        <v>9854.401</v>
      </c>
      <c r="S17" s="455">
        <f>R17/$R$9</f>
        <v>0.03560648431793848</v>
      </c>
      <c r="T17" s="376">
        <v>5023.6539999999995</v>
      </c>
      <c r="U17" s="377">
        <v>1712.2999999999995</v>
      </c>
      <c r="V17" s="378">
        <v>18.24</v>
      </c>
      <c r="W17" s="395">
        <v>33.793</v>
      </c>
      <c r="X17" s="378">
        <f>SUM(T17:W17)</f>
        <v>6787.986999999998</v>
      </c>
      <c r="Y17" s="381">
        <f t="shared" si="1"/>
        <v>0.45174128942792646</v>
      </c>
    </row>
    <row r="18" spans="1:25" ht="19.5" customHeight="1">
      <c r="A18" s="375" t="s">
        <v>218</v>
      </c>
      <c r="B18" s="376">
        <v>0</v>
      </c>
      <c r="C18" s="377">
        <v>0</v>
      </c>
      <c r="D18" s="378">
        <v>995.463</v>
      </c>
      <c r="E18" s="395">
        <v>95.899</v>
      </c>
      <c r="F18" s="378">
        <f aca="true" t="shared" si="2" ref="F18:F25">SUM(B18:E18)</f>
        <v>1091.362</v>
      </c>
      <c r="G18" s="379">
        <f aca="true" t="shared" si="3" ref="G18:G25">F18/$F$9</f>
        <v>0.019210002757683642</v>
      </c>
      <c r="H18" s="376"/>
      <c r="I18" s="377"/>
      <c r="J18" s="378">
        <v>318.082</v>
      </c>
      <c r="K18" s="395"/>
      <c r="L18" s="378">
        <f aca="true" t="shared" si="4" ref="L18:L25">SUM(H18:K18)</f>
        <v>318.082</v>
      </c>
      <c r="M18" s="453">
        <f aca="true" t="shared" si="5" ref="M18:M25">IF(ISERROR(F18/L18-1),"         /0",(F18/L18-1))</f>
        <v>2.4310712332040167</v>
      </c>
      <c r="N18" s="454"/>
      <c r="O18" s="377"/>
      <c r="P18" s="378">
        <v>3689.4100000000003</v>
      </c>
      <c r="Q18" s="395">
        <v>490.871</v>
      </c>
      <c r="R18" s="378">
        <f aca="true" t="shared" si="6" ref="R18:R25">SUM(N18:Q18)</f>
        <v>4180.281</v>
      </c>
      <c r="S18" s="455">
        <f aca="true" t="shared" si="7" ref="S18:S25">R18/$R$9</f>
        <v>0.01510442997713166</v>
      </c>
      <c r="T18" s="376"/>
      <c r="U18" s="377"/>
      <c r="V18" s="378">
        <v>3070.833</v>
      </c>
      <c r="W18" s="395"/>
      <c r="X18" s="378">
        <f aca="true" t="shared" si="8" ref="X18:X25">SUM(T18:W18)</f>
        <v>3070.833</v>
      </c>
      <c r="Y18" s="381">
        <f aca="true" t="shared" si="9" ref="Y18:Y25">IF(ISERROR(R18/X18-1),"         /0",IF(R18/X18&gt;5,"  *  ",(R18/X18-1)))</f>
        <v>0.36128568372164804</v>
      </c>
    </row>
    <row r="19" spans="1:25" ht="19.5" customHeight="1">
      <c r="A19" s="375" t="s">
        <v>219</v>
      </c>
      <c r="B19" s="376">
        <v>0</v>
      </c>
      <c r="C19" s="377">
        <v>0</v>
      </c>
      <c r="D19" s="378">
        <v>669.711</v>
      </c>
      <c r="E19" s="395">
        <v>330.776</v>
      </c>
      <c r="F19" s="378">
        <f t="shared" si="2"/>
        <v>1000.4870000000001</v>
      </c>
      <c r="G19" s="379">
        <f t="shared" si="3"/>
        <v>0.017610433594926922</v>
      </c>
      <c r="H19" s="376"/>
      <c r="I19" s="377"/>
      <c r="J19" s="378"/>
      <c r="K19" s="395"/>
      <c r="L19" s="378">
        <f t="shared" si="4"/>
        <v>0</v>
      </c>
      <c r="M19" s="453" t="str">
        <f t="shared" si="5"/>
        <v>         /0</v>
      </c>
      <c r="N19" s="454"/>
      <c r="O19" s="377"/>
      <c r="P19" s="378">
        <v>3555.3630000000003</v>
      </c>
      <c r="Q19" s="395">
        <v>2114.759</v>
      </c>
      <c r="R19" s="378">
        <f t="shared" si="6"/>
        <v>5670.122</v>
      </c>
      <c r="S19" s="455">
        <f t="shared" si="7"/>
        <v>0.020487608538946</v>
      </c>
      <c r="T19" s="376"/>
      <c r="U19" s="377"/>
      <c r="V19" s="378"/>
      <c r="W19" s="395"/>
      <c r="X19" s="378">
        <f t="shared" si="8"/>
        <v>0</v>
      </c>
      <c r="Y19" s="381" t="str">
        <f t="shared" si="9"/>
        <v>         /0</v>
      </c>
    </row>
    <row r="20" spans="1:25" ht="19.5" customHeight="1">
      <c r="A20" s="375" t="s">
        <v>221</v>
      </c>
      <c r="B20" s="376">
        <v>836.1800000000001</v>
      </c>
      <c r="C20" s="377">
        <v>21.642000000000003</v>
      </c>
      <c r="D20" s="378">
        <v>0</v>
      </c>
      <c r="E20" s="395">
        <v>0</v>
      </c>
      <c r="F20" s="378">
        <f>SUM(B20:E20)</f>
        <v>857.8220000000001</v>
      </c>
      <c r="G20" s="379">
        <f>F20/$F$9</f>
        <v>0.015099264025686893</v>
      </c>
      <c r="H20" s="376">
        <v>262.034</v>
      </c>
      <c r="I20" s="377">
        <v>0</v>
      </c>
      <c r="J20" s="378"/>
      <c r="K20" s="395"/>
      <c r="L20" s="378">
        <f>SUM(H20:K20)</f>
        <v>262.034</v>
      </c>
      <c r="M20" s="453">
        <f>IF(ISERROR(F20/L20-1),"         /0",(F20/L20-1))</f>
        <v>2.273704939053711</v>
      </c>
      <c r="N20" s="454">
        <v>3601.1210000000005</v>
      </c>
      <c r="O20" s="377">
        <v>108.279</v>
      </c>
      <c r="P20" s="378"/>
      <c r="Q20" s="395"/>
      <c r="R20" s="378">
        <f>SUM(N20:Q20)</f>
        <v>3709.4000000000005</v>
      </c>
      <c r="S20" s="455">
        <f>R20/$R$9</f>
        <v>0.013403015863568067</v>
      </c>
      <c r="T20" s="376">
        <v>309.554</v>
      </c>
      <c r="U20" s="377">
        <v>84.184</v>
      </c>
      <c r="V20" s="378"/>
      <c r="W20" s="395"/>
      <c r="X20" s="378">
        <f>SUM(T20:W20)</f>
        <v>393.73799999999994</v>
      </c>
      <c r="Y20" s="381" t="str">
        <f>IF(ISERROR(R20/X20-1),"         /0",IF(R20/X20&gt;5,"  *  ",(R20/X20-1)))</f>
        <v>  *  </v>
      </c>
    </row>
    <row r="21" spans="1:25" ht="19.5" customHeight="1">
      <c r="A21" s="375" t="s">
        <v>217</v>
      </c>
      <c r="B21" s="376">
        <v>0</v>
      </c>
      <c r="C21" s="377">
        <v>452.837</v>
      </c>
      <c r="D21" s="378">
        <v>238.031</v>
      </c>
      <c r="E21" s="395">
        <v>0</v>
      </c>
      <c r="F21" s="378">
        <f t="shared" si="2"/>
        <v>690.8679999999999</v>
      </c>
      <c r="G21" s="379">
        <f t="shared" si="3"/>
        <v>0.012160562842755547</v>
      </c>
      <c r="H21" s="376"/>
      <c r="I21" s="377">
        <v>416.079</v>
      </c>
      <c r="J21" s="378"/>
      <c r="K21" s="395"/>
      <c r="L21" s="378">
        <f t="shared" si="4"/>
        <v>416.079</v>
      </c>
      <c r="M21" s="453">
        <f t="shared" si="5"/>
        <v>0.6604250635095736</v>
      </c>
      <c r="N21" s="454"/>
      <c r="O21" s="377">
        <v>2165.5519999999997</v>
      </c>
      <c r="P21" s="378">
        <v>360.41200000000003</v>
      </c>
      <c r="Q21" s="395">
        <v>0</v>
      </c>
      <c r="R21" s="378">
        <f t="shared" si="6"/>
        <v>2525.964</v>
      </c>
      <c r="S21" s="455">
        <f t="shared" si="7"/>
        <v>0.00912695734156517</v>
      </c>
      <c r="T21" s="376"/>
      <c r="U21" s="377">
        <v>1872.2350000000001</v>
      </c>
      <c r="V21" s="378"/>
      <c r="W21" s="395"/>
      <c r="X21" s="378">
        <f t="shared" si="8"/>
        <v>1872.2350000000001</v>
      </c>
      <c r="Y21" s="381">
        <f t="shared" si="9"/>
        <v>0.34917037658199956</v>
      </c>
    </row>
    <row r="22" spans="1:25" ht="19.5" customHeight="1">
      <c r="A22" s="375" t="s">
        <v>222</v>
      </c>
      <c r="B22" s="376">
        <v>657.932</v>
      </c>
      <c r="C22" s="377">
        <v>0</v>
      </c>
      <c r="D22" s="378">
        <v>0</v>
      </c>
      <c r="E22" s="395">
        <v>0</v>
      </c>
      <c r="F22" s="378">
        <f t="shared" si="2"/>
        <v>657.932</v>
      </c>
      <c r="G22" s="379">
        <f t="shared" si="3"/>
        <v>0.011580827932774197</v>
      </c>
      <c r="H22" s="376">
        <v>1349.81</v>
      </c>
      <c r="I22" s="377"/>
      <c r="J22" s="378"/>
      <c r="K22" s="395"/>
      <c r="L22" s="378">
        <f t="shared" si="4"/>
        <v>1349.81</v>
      </c>
      <c r="M22" s="453">
        <f t="shared" si="5"/>
        <v>-0.5125743623176595</v>
      </c>
      <c r="N22" s="454">
        <v>3199.665</v>
      </c>
      <c r="O22" s="377"/>
      <c r="P22" s="378"/>
      <c r="Q22" s="395"/>
      <c r="R22" s="378">
        <f t="shared" si="6"/>
        <v>3199.665</v>
      </c>
      <c r="S22" s="455">
        <f t="shared" si="7"/>
        <v>0.011561212258883785</v>
      </c>
      <c r="T22" s="376">
        <v>6823.898999999999</v>
      </c>
      <c r="U22" s="377"/>
      <c r="V22" s="378">
        <v>47.401</v>
      </c>
      <c r="W22" s="395"/>
      <c r="X22" s="378">
        <f t="shared" si="8"/>
        <v>6871.299999999999</v>
      </c>
      <c r="Y22" s="381">
        <f t="shared" si="9"/>
        <v>-0.534343573996187</v>
      </c>
    </row>
    <row r="23" spans="1:25" ht="19.5" customHeight="1">
      <c r="A23" s="375" t="s">
        <v>202</v>
      </c>
      <c r="B23" s="376">
        <v>112.173</v>
      </c>
      <c r="C23" s="377">
        <v>115.33</v>
      </c>
      <c r="D23" s="378">
        <v>0</v>
      </c>
      <c r="E23" s="395">
        <v>0</v>
      </c>
      <c r="F23" s="378">
        <f>SUM(B23:E23)</f>
        <v>227.503</v>
      </c>
      <c r="G23" s="379">
        <f t="shared" si="3"/>
        <v>0.004004476294191387</v>
      </c>
      <c r="H23" s="376">
        <v>83.541</v>
      </c>
      <c r="I23" s="377">
        <v>92.531</v>
      </c>
      <c r="J23" s="378"/>
      <c r="K23" s="395"/>
      <c r="L23" s="378">
        <f>SUM(H23:K23)</f>
        <v>176.072</v>
      </c>
      <c r="M23" s="453">
        <f>IF(ISERROR(F23/L23-1),"         /0",(F23/L23-1))</f>
        <v>0.29210209459766445</v>
      </c>
      <c r="N23" s="454">
        <v>522.208</v>
      </c>
      <c r="O23" s="377">
        <v>479.776</v>
      </c>
      <c r="P23" s="378"/>
      <c r="Q23" s="395"/>
      <c r="R23" s="378">
        <f>SUM(N23:Q23)</f>
        <v>1001.9839999999999</v>
      </c>
      <c r="S23" s="455">
        <f t="shared" si="7"/>
        <v>0.003620425795827191</v>
      </c>
      <c r="T23" s="376">
        <v>489.812</v>
      </c>
      <c r="U23" s="377">
        <v>505.71</v>
      </c>
      <c r="V23" s="378"/>
      <c r="W23" s="395"/>
      <c r="X23" s="378">
        <f>SUM(T23:W23)</f>
        <v>995.5219999999999</v>
      </c>
      <c r="Y23" s="381">
        <f>IF(ISERROR(R23/X23-1),"         /0",IF(R23/X23&gt;5,"  *  ",(R23/X23-1)))</f>
        <v>0.006491066998017159</v>
      </c>
    </row>
    <row r="24" spans="1:25" ht="19.5" customHeight="1">
      <c r="A24" s="375" t="s">
        <v>216</v>
      </c>
      <c r="B24" s="376">
        <v>95.515</v>
      </c>
      <c r="C24" s="377">
        <v>129.858</v>
      </c>
      <c r="D24" s="378">
        <v>0</v>
      </c>
      <c r="E24" s="395">
        <v>0</v>
      </c>
      <c r="F24" s="378">
        <f t="shared" si="2"/>
        <v>225.373</v>
      </c>
      <c r="G24" s="379">
        <f t="shared" si="3"/>
        <v>0.003966984329221134</v>
      </c>
      <c r="H24" s="376">
        <v>131.934</v>
      </c>
      <c r="I24" s="377">
        <v>80.523</v>
      </c>
      <c r="J24" s="378"/>
      <c r="K24" s="395"/>
      <c r="L24" s="378">
        <f t="shared" si="4"/>
        <v>212.457</v>
      </c>
      <c r="M24" s="453">
        <f t="shared" si="5"/>
        <v>0.060793478209708374</v>
      </c>
      <c r="N24" s="454">
        <v>421.56399999999996</v>
      </c>
      <c r="O24" s="377">
        <v>376.39300000000003</v>
      </c>
      <c r="P24" s="378"/>
      <c r="Q24" s="395"/>
      <c r="R24" s="378">
        <f t="shared" si="6"/>
        <v>797.957</v>
      </c>
      <c r="S24" s="455">
        <f t="shared" si="7"/>
        <v>0.0028832237907600103</v>
      </c>
      <c r="T24" s="376">
        <v>389.361</v>
      </c>
      <c r="U24" s="377">
        <v>477.216</v>
      </c>
      <c r="V24" s="378"/>
      <c r="W24" s="395"/>
      <c r="X24" s="378">
        <f t="shared" si="8"/>
        <v>866.577</v>
      </c>
      <c r="Y24" s="381">
        <f t="shared" si="9"/>
        <v>-0.07918511569081566</v>
      </c>
    </row>
    <row r="25" spans="1:25" ht="19.5" customHeight="1">
      <c r="A25" s="375" t="s">
        <v>186</v>
      </c>
      <c r="B25" s="376">
        <v>117.72099999999995</v>
      </c>
      <c r="C25" s="377">
        <v>22.121000000000002</v>
      </c>
      <c r="D25" s="378">
        <v>0</v>
      </c>
      <c r="E25" s="395">
        <v>0</v>
      </c>
      <c r="F25" s="378">
        <f t="shared" si="2"/>
        <v>139.84199999999996</v>
      </c>
      <c r="G25" s="379">
        <f t="shared" si="3"/>
        <v>0.0024614795142583255</v>
      </c>
      <c r="H25" s="376">
        <v>113.68599999999999</v>
      </c>
      <c r="I25" s="377">
        <v>26.292</v>
      </c>
      <c r="J25" s="378"/>
      <c r="K25" s="395"/>
      <c r="L25" s="378">
        <f t="shared" si="4"/>
        <v>139.978</v>
      </c>
      <c r="M25" s="453">
        <f t="shared" si="5"/>
        <v>-0.0009715812484822894</v>
      </c>
      <c r="N25" s="454">
        <v>470.1270000000001</v>
      </c>
      <c r="O25" s="377">
        <v>98.459</v>
      </c>
      <c r="P25" s="378"/>
      <c r="Q25" s="395"/>
      <c r="R25" s="378">
        <f t="shared" si="6"/>
        <v>568.5860000000001</v>
      </c>
      <c r="S25" s="455">
        <f t="shared" si="7"/>
        <v>0.002054447397908749</v>
      </c>
      <c r="T25" s="376">
        <v>519.7420000000001</v>
      </c>
      <c r="U25" s="377">
        <v>100.882</v>
      </c>
      <c r="V25" s="378"/>
      <c r="W25" s="395"/>
      <c r="X25" s="378">
        <f t="shared" si="8"/>
        <v>620.624</v>
      </c>
      <c r="Y25" s="381">
        <f t="shared" si="9"/>
        <v>-0.08384786924127963</v>
      </c>
    </row>
    <row r="26" spans="1:25" ht="19.5" customHeight="1" thickBot="1">
      <c r="A26" s="375" t="s">
        <v>176</v>
      </c>
      <c r="B26" s="376">
        <v>159.663</v>
      </c>
      <c r="C26" s="377">
        <v>56.646</v>
      </c>
      <c r="D26" s="378">
        <v>55.727</v>
      </c>
      <c r="E26" s="395">
        <v>54.047</v>
      </c>
      <c r="F26" s="378">
        <f>SUM(B26:E26)</f>
        <v>326.08299999999997</v>
      </c>
      <c r="G26" s="379">
        <f>F26/$F$9</f>
        <v>0.005739667799716092</v>
      </c>
      <c r="H26" s="376">
        <v>105.64699999999999</v>
      </c>
      <c r="I26" s="377">
        <v>13.007000000000001</v>
      </c>
      <c r="J26" s="378">
        <v>5814.749</v>
      </c>
      <c r="K26" s="395">
        <v>1281.023</v>
      </c>
      <c r="L26" s="378">
        <f>SUM(H26:K26)</f>
        <v>7214.426</v>
      </c>
      <c r="M26" s="453">
        <f t="shared" si="0"/>
        <v>-0.9548012551518306</v>
      </c>
      <c r="N26" s="454">
        <v>2358.607</v>
      </c>
      <c r="O26" s="377">
        <v>592.0989999999999</v>
      </c>
      <c r="P26" s="378">
        <v>2712.295</v>
      </c>
      <c r="Q26" s="395">
        <v>836.1290000000001</v>
      </c>
      <c r="R26" s="378">
        <f>SUM(N26:Q26)</f>
        <v>6499.13</v>
      </c>
      <c r="S26" s="455">
        <f>R26/$R$9</f>
        <v>0.02348302757572414</v>
      </c>
      <c r="T26" s="376">
        <v>435.341</v>
      </c>
      <c r="U26" s="377">
        <v>78.822</v>
      </c>
      <c r="V26" s="378">
        <v>22623.284000000003</v>
      </c>
      <c r="W26" s="395">
        <v>5692.005000000001</v>
      </c>
      <c r="X26" s="378">
        <f>SUM(T26:W26)</f>
        <v>28829.452000000005</v>
      </c>
      <c r="Y26" s="381">
        <f>IF(ISERROR(R26/X26-1),"         /0",IF(R26/X26&gt;5,"  *  ",(R26/X26-1)))</f>
        <v>-0.7745663011561926</v>
      </c>
    </row>
    <row r="27" spans="1:25" s="428" customFormat="1" ht="19.5" customHeight="1">
      <c r="A27" s="421" t="s">
        <v>52</v>
      </c>
      <c r="B27" s="422">
        <f>SUM(B28:B39)</f>
        <v>3957.4100000000008</v>
      </c>
      <c r="C27" s="423">
        <f>SUM(C28:C39)</f>
        <v>4741.055</v>
      </c>
      <c r="D27" s="424">
        <f>SUM(D28:D39)</f>
        <v>149.352</v>
      </c>
      <c r="E27" s="429">
        <f>SUM(E28:E39)</f>
        <v>172.13800000000003</v>
      </c>
      <c r="F27" s="424">
        <f>SUM(B27:E27)</f>
        <v>9019.955000000002</v>
      </c>
      <c r="G27" s="425">
        <f>F27/$F$9</f>
        <v>0.1587679985414394</v>
      </c>
      <c r="H27" s="422">
        <f>SUM(H28:H39)</f>
        <v>3680.5640000000008</v>
      </c>
      <c r="I27" s="423">
        <f>SUM(I28:I39)</f>
        <v>4527.78</v>
      </c>
      <c r="J27" s="424">
        <f>SUM(J28:J39)</f>
        <v>774.48</v>
      </c>
      <c r="K27" s="429">
        <f>SUM(K28:K39)</f>
        <v>700.241</v>
      </c>
      <c r="L27" s="424">
        <f>SUM(H27:K27)</f>
        <v>9683.065</v>
      </c>
      <c r="M27" s="437">
        <f t="shared" si="0"/>
        <v>-0.06848141575007483</v>
      </c>
      <c r="N27" s="438">
        <f>SUM(N28:N39)</f>
        <v>17006.04</v>
      </c>
      <c r="O27" s="423">
        <f>SUM(O28:O39)</f>
        <v>22950.761</v>
      </c>
      <c r="P27" s="424">
        <f>SUM(P28:P39)</f>
        <v>2154.415</v>
      </c>
      <c r="Q27" s="429">
        <f>SUM(Q28:Q39)</f>
        <v>1507.346</v>
      </c>
      <c r="R27" s="424">
        <f>SUM(N27:Q27)</f>
        <v>43618.562</v>
      </c>
      <c r="S27" s="439">
        <f>R27/$R$9</f>
        <v>0.1576050785658131</v>
      </c>
      <c r="T27" s="422">
        <f>SUM(T28:T39)</f>
        <v>18128.007</v>
      </c>
      <c r="U27" s="423">
        <f>SUM(U28:U39)</f>
        <v>20612.734000000004</v>
      </c>
      <c r="V27" s="424">
        <f>SUM(V28:V39)</f>
        <v>3512.538</v>
      </c>
      <c r="W27" s="429">
        <f>SUM(W28:W39)</f>
        <v>2234.922</v>
      </c>
      <c r="X27" s="424">
        <f>SUM(T27:W27)</f>
        <v>44488.20100000001</v>
      </c>
      <c r="Y27" s="427">
        <f>IF(ISERROR(R27/X27-1),"         /0",IF(R27/X27&gt;5,"  *  ",(R27/X27-1)))</f>
        <v>-0.01954763241606483</v>
      </c>
    </row>
    <row r="28" spans="1:25" ht="19.5" customHeight="1">
      <c r="A28" s="368" t="s">
        <v>181</v>
      </c>
      <c r="B28" s="369">
        <v>1147.1550000000002</v>
      </c>
      <c r="C28" s="370">
        <v>1674.0749999999998</v>
      </c>
      <c r="D28" s="371">
        <v>0</v>
      </c>
      <c r="E28" s="392">
        <v>0</v>
      </c>
      <c r="F28" s="371">
        <f>SUM(B28:E28)</f>
        <v>2821.23</v>
      </c>
      <c r="G28" s="372">
        <f>F28/$F$9</f>
        <v>0.049658899686868166</v>
      </c>
      <c r="H28" s="369">
        <v>898.216</v>
      </c>
      <c r="I28" s="370">
        <v>1681.614</v>
      </c>
      <c r="J28" s="371"/>
      <c r="K28" s="370">
        <v>107.731</v>
      </c>
      <c r="L28" s="371">
        <f>SUM(H28:K28)</f>
        <v>2687.5609999999997</v>
      </c>
      <c r="M28" s="450">
        <f t="shared" si="0"/>
        <v>0.049736173430110275</v>
      </c>
      <c r="N28" s="451">
        <v>4876.851</v>
      </c>
      <c r="O28" s="370">
        <v>8011.022</v>
      </c>
      <c r="P28" s="371">
        <v>491.162</v>
      </c>
      <c r="Q28" s="370">
        <v>438.22799999999995</v>
      </c>
      <c r="R28" s="371">
        <f>SUM(N28:Q28)</f>
        <v>13817.262999999999</v>
      </c>
      <c r="S28" s="452">
        <f>R28/$R$9</f>
        <v>0.04992532355100341</v>
      </c>
      <c r="T28" s="369">
        <v>4706.497</v>
      </c>
      <c r="U28" s="370">
        <v>6532.397000000001</v>
      </c>
      <c r="V28" s="371">
        <v>52.941</v>
      </c>
      <c r="W28" s="392">
        <v>107.731</v>
      </c>
      <c r="X28" s="371">
        <f>SUM(T28:W28)</f>
        <v>11399.566</v>
      </c>
      <c r="Y28" s="374">
        <f>IF(ISERROR(R28/X28-1),"         /0",IF(R28/X28&gt;5,"  *  ",(R28/X28-1)))</f>
        <v>0.2120867583906263</v>
      </c>
    </row>
    <row r="29" spans="1:25" ht="19.5" customHeight="1">
      <c r="A29" s="375" t="s">
        <v>164</v>
      </c>
      <c r="B29" s="376">
        <v>1277.575</v>
      </c>
      <c r="C29" s="377">
        <v>1042.118</v>
      </c>
      <c r="D29" s="378">
        <v>7.9190000000000005</v>
      </c>
      <c r="E29" s="395">
        <v>9.984</v>
      </c>
      <c r="F29" s="378">
        <f>SUM(B29:E29)</f>
        <v>2337.596</v>
      </c>
      <c r="G29" s="379">
        <f>F29/$F$9</f>
        <v>0.041146041007795994</v>
      </c>
      <c r="H29" s="376">
        <v>1456.4220000000005</v>
      </c>
      <c r="I29" s="377">
        <v>948.5190000000001</v>
      </c>
      <c r="J29" s="378">
        <v>0</v>
      </c>
      <c r="K29" s="377">
        <v>0</v>
      </c>
      <c r="L29" s="378">
        <f>SUM(H29:K29)</f>
        <v>2404.9410000000007</v>
      </c>
      <c r="M29" s="453">
        <f t="shared" si="0"/>
        <v>-0.02800276597222162</v>
      </c>
      <c r="N29" s="454">
        <v>5348.3240000000005</v>
      </c>
      <c r="O29" s="377">
        <v>5081.419000000001</v>
      </c>
      <c r="P29" s="378">
        <v>16.267000000000003</v>
      </c>
      <c r="Q29" s="377">
        <v>41.004</v>
      </c>
      <c r="R29" s="378">
        <f>SUM(N29:Q29)</f>
        <v>10487.014000000003</v>
      </c>
      <c r="S29" s="455">
        <f>R29/$R$9</f>
        <v>0.03789227772778898</v>
      </c>
      <c r="T29" s="376">
        <v>6674.721</v>
      </c>
      <c r="U29" s="377">
        <v>5265.048</v>
      </c>
      <c r="V29" s="378">
        <v>3.7350000000000003</v>
      </c>
      <c r="W29" s="377">
        <v>39.426</v>
      </c>
      <c r="X29" s="378">
        <f>SUM(T29:W29)</f>
        <v>11982.93</v>
      </c>
      <c r="Y29" s="381">
        <f>IF(ISERROR(R29/X29-1),"         /0",IF(R29/X29&gt;5,"  *  ",(R29/X29-1)))</f>
        <v>-0.12483724765145066</v>
      </c>
    </row>
    <row r="30" spans="1:25" ht="19.5" customHeight="1">
      <c r="A30" s="375" t="s">
        <v>192</v>
      </c>
      <c r="B30" s="376">
        <v>339.45099999999996</v>
      </c>
      <c r="C30" s="377">
        <v>789.748</v>
      </c>
      <c r="D30" s="378">
        <v>0</v>
      </c>
      <c r="E30" s="395">
        <v>0</v>
      </c>
      <c r="F30" s="378">
        <f>SUM(B30:E30)</f>
        <v>1129.199</v>
      </c>
      <c r="G30" s="379">
        <f>F30/$F$9</f>
        <v>0.019876004390819556</v>
      </c>
      <c r="H30" s="376">
        <v>358.671</v>
      </c>
      <c r="I30" s="377">
        <v>741.019</v>
      </c>
      <c r="J30" s="378">
        <v>0</v>
      </c>
      <c r="K30" s="377">
        <v>0</v>
      </c>
      <c r="L30" s="378">
        <f>SUM(H30:K30)</f>
        <v>1099.69</v>
      </c>
      <c r="M30" s="453">
        <f t="shared" si="0"/>
        <v>0.026833925924578672</v>
      </c>
      <c r="N30" s="454">
        <v>1571.449</v>
      </c>
      <c r="O30" s="377">
        <v>3635.8610000000003</v>
      </c>
      <c r="P30" s="378">
        <v>12.344</v>
      </c>
      <c r="Q30" s="377">
        <v>0</v>
      </c>
      <c r="R30" s="378">
        <f>SUM(N30:Q30)</f>
        <v>5219.654</v>
      </c>
      <c r="S30" s="455">
        <f>R30/$R$9</f>
        <v>0.01885995184243719</v>
      </c>
      <c r="T30" s="376">
        <v>1971.027</v>
      </c>
      <c r="U30" s="377">
        <v>2693.4850000000006</v>
      </c>
      <c r="V30" s="378">
        <v>0</v>
      </c>
      <c r="W30" s="377">
        <v>0</v>
      </c>
      <c r="X30" s="378">
        <f>SUM(T30:W30)</f>
        <v>4664.512000000001</v>
      </c>
      <c r="Y30" s="381">
        <f>IF(ISERROR(R30/X30-1),"         /0",IF(R30/X30&gt;5,"  *  ",(R30/X30-1)))</f>
        <v>0.11901395044111784</v>
      </c>
    </row>
    <row r="31" spans="1:25" ht="19.5" customHeight="1">
      <c r="A31" s="375" t="s">
        <v>204</v>
      </c>
      <c r="B31" s="376">
        <v>253.984</v>
      </c>
      <c r="C31" s="377">
        <v>198.525</v>
      </c>
      <c r="D31" s="378">
        <v>0</v>
      </c>
      <c r="E31" s="395">
        <v>0</v>
      </c>
      <c r="F31" s="378">
        <f aca="true" t="shared" si="10" ref="F31:F37">SUM(B31:E31)</f>
        <v>452.509</v>
      </c>
      <c r="G31" s="379">
        <f aca="true" t="shared" si="11" ref="G31:G37">F31/$F$9</f>
        <v>0.007965000740246286</v>
      </c>
      <c r="H31" s="376">
        <v>252.743</v>
      </c>
      <c r="I31" s="377">
        <v>220.423</v>
      </c>
      <c r="J31" s="378"/>
      <c r="K31" s="377"/>
      <c r="L31" s="378">
        <f aca="true" t="shared" si="12" ref="L31:L37">SUM(H31:K31)</f>
        <v>473.166</v>
      </c>
      <c r="M31" s="453">
        <f aca="true" t="shared" si="13" ref="M31:M37">IF(ISERROR(F31/L31-1),"         /0",(F31/L31-1))</f>
        <v>-0.04365698296158216</v>
      </c>
      <c r="N31" s="454">
        <v>1124.146</v>
      </c>
      <c r="O31" s="377">
        <v>915.298</v>
      </c>
      <c r="P31" s="378"/>
      <c r="Q31" s="377"/>
      <c r="R31" s="378">
        <f aca="true" t="shared" si="14" ref="R31:R37">SUM(N31:Q31)</f>
        <v>2039.444</v>
      </c>
      <c r="S31" s="455">
        <f aca="true" t="shared" si="15" ref="S31:S37">R31/$R$9</f>
        <v>0.007369035500312371</v>
      </c>
      <c r="T31" s="376">
        <v>1496.331</v>
      </c>
      <c r="U31" s="377">
        <v>1341.923</v>
      </c>
      <c r="V31" s="378"/>
      <c r="W31" s="377"/>
      <c r="X31" s="378">
        <f aca="true" t="shared" si="16" ref="X31:X37">SUM(T31:W31)</f>
        <v>2838.254</v>
      </c>
      <c r="Y31" s="381">
        <f aca="true" t="shared" si="17" ref="Y31:Y37">IF(ISERROR(R31/X31-1),"         /0",IF(R31/X31&gt;5,"  *  ",(R31/X31-1)))</f>
        <v>-0.2814441554561361</v>
      </c>
    </row>
    <row r="32" spans="1:25" ht="19.5" customHeight="1">
      <c r="A32" s="375" t="s">
        <v>178</v>
      </c>
      <c r="B32" s="376">
        <v>161.972</v>
      </c>
      <c r="C32" s="377">
        <v>172.316</v>
      </c>
      <c r="D32" s="378">
        <v>55.796</v>
      </c>
      <c r="E32" s="395">
        <v>45.691</v>
      </c>
      <c r="F32" s="378">
        <f t="shared" si="10"/>
        <v>435.775</v>
      </c>
      <c r="G32" s="379">
        <f t="shared" si="11"/>
        <v>0.0076704511900997</v>
      </c>
      <c r="H32" s="376">
        <v>156.411</v>
      </c>
      <c r="I32" s="377">
        <v>114.238</v>
      </c>
      <c r="J32" s="378">
        <v>80.77600000000001</v>
      </c>
      <c r="K32" s="377">
        <v>1.128</v>
      </c>
      <c r="L32" s="378">
        <f t="shared" si="12"/>
        <v>352.553</v>
      </c>
      <c r="M32" s="453">
        <f t="shared" si="13"/>
        <v>0.2360552881410738</v>
      </c>
      <c r="N32" s="454">
        <v>797.622</v>
      </c>
      <c r="O32" s="377">
        <v>804.291</v>
      </c>
      <c r="P32" s="378">
        <v>524.481</v>
      </c>
      <c r="Q32" s="377">
        <v>561.068</v>
      </c>
      <c r="R32" s="378">
        <f t="shared" si="14"/>
        <v>2687.4620000000004</v>
      </c>
      <c r="S32" s="455">
        <f t="shared" si="15"/>
        <v>0.009710491135692124</v>
      </c>
      <c r="T32" s="376">
        <v>800.772</v>
      </c>
      <c r="U32" s="377">
        <v>522.6179999999999</v>
      </c>
      <c r="V32" s="378">
        <v>408.62800000000004</v>
      </c>
      <c r="W32" s="377">
        <v>1.128</v>
      </c>
      <c r="X32" s="378">
        <f t="shared" si="16"/>
        <v>1733.146</v>
      </c>
      <c r="Y32" s="381">
        <f t="shared" si="17"/>
        <v>0.5506264330875763</v>
      </c>
    </row>
    <row r="33" spans="1:25" ht="19.5" customHeight="1">
      <c r="A33" s="375" t="s">
        <v>185</v>
      </c>
      <c r="B33" s="376">
        <v>145.76</v>
      </c>
      <c r="C33" s="377">
        <v>239.57099999999997</v>
      </c>
      <c r="D33" s="378">
        <v>0</v>
      </c>
      <c r="E33" s="395">
        <v>0</v>
      </c>
      <c r="F33" s="378">
        <f t="shared" si="10"/>
        <v>385.33099999999996</v>
      </c>
      <c r="G33" s="379">
        <f t="shared" si="11"/>
        <v>0.006782542889179754</v>
      </c>
      <c r="H33" s="376">
        <v>91.378</v>
      </c>
      <c r="I33" s="377">
        <v>274.062</v>
      </c>
      <c r="J33" s="378"/>
      <c r="K33" s="377"/>
      <c r="L33" s="378">
        <f t="shared" si="12"/>
        <v>365.44</v>
      </c>
      <c r="M33" s="453">
        <f t="shared" si="13"/>
        <v>0.054430275831873765</v>
      </c>
      <c r="N33" s="454">
        <v>569.182</v>
      </c>
      <c r="O33" s="377">
        <v>1271.47</v>
      </c>
      <c r="P33" s="378"/>
      <c r="Q33" s="377"/>
      <c r="R33" s="378">
        <f t="shared" si="14"/>
        <v>1840.652</v>
      </c>
      <c r="S33" s="455">
        <f t="shared" si="15"/>
        <v>0.006650748896130988</v>
      </c>
      <c r="T33" s="376">
        <v>358.90299999999996</v>
      </c>
      <c r="U33" s="377">
        <v>1216.524</v>
      </c>
      <c r="V33" s="378">
        <v>0</v>
      </c>
      <c r="W33" s="377">
        <v>0.3</v>
      </c>
      <c r="X33" s="378">
        <f t="shared" si="16"/>
        <v>1575.7269999999999</v>
      </c>
      <c r="Y33" s="381">
        <f t="shared" si="17"/>
        <v>0.16812874311349635</v>
      </c>
    </row>
    <row r="34" spans="1:25" ht="19.5" customHeight="1">
      <c r="A34" s="375" t="s">
        <v>179</v>
      </c>
      <c r="B34" s="376">
        <v>243.557</v>
      </c>
      <c r="C34" s="377">
        <v>126.82</v>
      </c>
      <c r="D34" s="378">
        <v>0</v>
      </c>
      <c r="E34" s="395">
        <v>0</v>
      </c>
      <c r="F34" s="378">
        <f t="shared" si="10"/>
        <v>370.37699999999995</v>
      </c>
      <c r="G34" s="379">
        <f t="shared" si="11"/>
        <v>0.006519324652482488</v>
      </c>
      <c r="H34" s="376">
        <v>176.099</v>
      </c>
      <c r="I34" s="377">
        <v>152.793</v>
      </c>
      <c r="J34" s="378"/>
      <c r="K34" s="377"/>
      <c r="L34" s="378">
        <f t="shared" si="12"/>
        <v>328.892</v>
      </c>
      <c r="M34" s="453">
        <f t="shared" si="13"/>
        <v>0.12613563114943505</v>
      </c>
      <c r="N34" s="454">
        <v>1099.709</v>
      </c>
      <c r="O34" s="377">
        <v>635.708</v>
      </c>
      <c r="P34" s="378">
        <v>29.106</v>
      </c>
      <c r="Q34" s="377">
        <v>14.056</v>
      </c>
      <c r="R34" s="378">
        <f t="shared" si="14"/>
        <v>1778.579</v>
      </c>
      <c r="S34" s="455">
        <f t="shared" si="15"/>
        <v>0.006426463188550446</v>
      </c>
      <c r="T34" s="376">
        <v>755.9670000000001</v>
      </c>
      <c r="U34" s="377">
        <v>586.4780000000001</v>
      </c>
      <c r="V34" s="378"/>
      <c r="W34" s="377"/>
      <c r="X34" s="378">
        <f t="shared" si="16"/>
        <v>1342.4450000000002</v>
      </c>
      <c r="Y34" s="381">
        <f t="shared" si="17"/>
        <v>0.3248803489155978</v>
      </c>
    </row>
    <row r="35" spans="1:25" ht="19.5" customHeight="1">
      <c r="A35" s="375" t="s">
        <v>214</v>
      </c>
      <c r="B35" s="376">
        <v>52.469</v>
      </c>
      <c r="C35" s="377">
        <v>216.285</v>
      </c>
      <c r="D35" s="378">
        <v>0</v>
      </c>
      <c r="E35" s="395">
        <v>12.761</v>
      </c>
      <c r="F35" s="378">
        <f t="shared" si="10"/>
        <v>281.51500000000004</v>
      </c>
      <c r="G35" s="379">
        <f t="shared" si="11"/>
        <v>0.004955188036901881</v>
      </c>
      <c r="H35" s="376">
        <v>5.809</v>
      </c>
      <c r="I35" s="377">
        <v>44.336999999999996</v>
      </c>
      <c r="J35" s="378"/>
      <c r="K35" s="377">
        <v>102.162</v>
      </c>
      <c r="L35" s="378">
        <f t="shared" si="12"/>
        <v>152.308</v>
      </c>
      <c r="M35" s="453">
        <f t="shared" si="13"/>
        <v>0.8483270740867195</v>
      </c>
      <c r="N35" s="454">
        <v>53.128</v>
      </c>
      <c r="O35" s="377">
        <v>689.514</v>
      </c>
      <c r="P35" s="378"/>
      <c r="Q35" s="377">
        <v>126.172</v>
      </c>
      <c r="R35" s="378">
        <f t="shared" si="14"/>
        <v>868.8140000000001</v>
      </c>
      <c r="S35" s="455">
        <f t="shared" si="15"/>
        <v>0.00313924834865208</v>
      </c>
      <c r="T35" s="376">
        <v>5.809</v>
      </c>
      <c r="U35" s="377">
        <v>269.63699999999994</v>
      </c>
      <c r="V35" s="378"/>
      <c r="W35" s="377">
        <v>117.27600000000001</v>
      </c>
      <c r="X35" s="378">
        <f t="shared" si="16"/>
        <v>392.722</v>
      </c>
      <c r="Y35" s="381">
        <f t="shared" si="17"/>
        <v>1.2122875723794442</v>
      </c>
    </row>
    <row r="36" spans="1:25" ht="19.5" customHeight="1">
      <c r="A36" s="375" t="s">
        <v>177</v>
      </c>
      <c r="B36" s="376">
        <v>115.992</v>
      </c>
      <c r="C36" s="377">
        <v>62.135</v>
      </c>
      <c r="D36" s="378">
        <v>0</v>
      </c>
      <c r="E36" s="395">
        <v>0</v>
      </c>
      <c r="F36" s="378">
        <f t="shared" si="10"/>
        <v>178.127</v>
      </c>
      <c r="G36" s="379">
        <f t="shared" si="11"/>
        <v>0.0031353667813410345</v>
      </c>
      <c r="H36" s="376">
        <v>0.582</v>
      </c>
      <c r="I36" s="377">
        <v>16.226</v>
      </c>
      <c r="J36" s="378"/>
      <c r="K36" s="377"/>
      <c r="L36" s="378">
        <f t="shared" si="12"/>
        <v>16.808</v>
      </c>
      <c r="M36" s="453">
        <f t="shared" si="13"/>
        <v>9.59775107091861</v>
      </c>
      <c r="N36" s="454">
        <v>158.909</v>
      </c>
      <c r="O36" s="377">
        <v>309.81</v>
      </c>
      <c r="P36" s="378"/>
      <c r="Q36" s="377"/>
      <c r="R36" s="378">
        <f t="shared" si="14"/>
        <v>468.719</v>
      </c>
      <c r="S36" s="455">
        <f t="shared" si="15"/>
        <v>0.001693602251726899</v>
      </c>
      <c r="T36" s="376">
        <v>2.7439999999999998</v>
      </c>
      <c r="U36" s="377">
        <v>108.487</v>
      </c>
      <c r="V36" s="378"/>
      <c r="W36" s="377"/>
      <c r="X36" s="378">
        <f t="shared" si="16"/>
        <v>111.231</v>
      </c>
      <c r="Y36" s="381">
        <f t="shared" si="17"/>
        <v>3.213924175814297</v>
      </c>
    </row>
    <row r="37" spans="1:25" ht="19.5" customHeight="1">
      <c r="A37" s="375" t="s">
        <v>188</v>
      </c>
      <c r="B37" s="376">
        <v>98.102</v>
      </c>
      <c r="C37" s="377">
        <v>40.551</v>
      </c>
      <c r="D37" s="378">
        <v>0</v>
      </c>
      <c r="E37" s="395">
        <v>0.864</v>
      </c>
      <c r="F37" s="378">
        <f t="shared" si="10"/>
        <v>139.51700000000002</v>
      </c>
      <c r="G37" s="379">
        <f t="shared" si="11"/>
        <v>0.002455758909274603</v>
      </c>
      <c r="H37" s="376">
        <v>104.275</v>
      </c>
      <c r="I37" s="377">
        <v>41.447</v>
      </c>
      <c r="J37" s="378">
        <v>184.462</v>
      </c>
      <c r="K37" s="377">
        <v>12.185</v>
      </c>
      <c r="L37" s="378">
        <f t="shared" si="12"/>
        <v>342.36899999999997</v>
      </c>
      <c r="M37" s="453">
        <f t="shared" si="13"/>
        <v>-0.5924952317528747</v>
      </c>
      <c r="N37" s="454">
        <v>379.13999999999993</v>
      </c>
      <c r="O37" s="377">
        <v>122.673</v>
      </c>
      <c r="P37" s="378">
        <v>156.288</v>
      </c>
      <c r="Q37" s="377">
        <v>26.8</v>
      </c>
      <c r="R37" s="378">
        <f t="shared" si="14"/>
        <v>684.9009999999998</v>
      </c>
      <c r="S37" s="455">
        <f t="shared" si="15"/>
        <v>0.00247472339676865</v>
      </c>
      <c r="T37" s="376">
        <v>529.397</v>
      </c>
      <c r="U37" s="377">
        <v>277.4669999999999</v>
      </c>
      <c r="V37" s="378">
        <v>1146.284</v>
      </c>
      <c r="W37" s="377">
        <v>89.33500000000001</v>
      </c>
      <c r="X37" s="378">
        <f t="shared" si="16"/>
        <v>2042.4830000000002</v>
      </c>
      <c r="Y37" s="381">
        <f t="shared" si="17"/>
        <v>-0.6646723620221076</v>
      </c>
    </row>
    <row r="38" spans="1:25" ht="19.5" customHeight="1">
      <c r="A38" s="375" t="s">
        <v>189</v>
      </c>
      <c r="B38" s="376">
        <v>71.725</v>
      </c>
      <c r="C38" s="377">
        <v>44.568</v>
      </c>
      <c r="D38" s="378">
        <v>0</v>
      </c>
      <c r="E38" s="395">
        <v>0</v>
      </c>
      <c r="F38" s="378">
        <f>SUM(B38:E38)</f>
        <v>116.29299999999999</v>
      </c>
      <c r="G38" s="379">
        <f>F38/$F$9</f>
        <v>0.002046973278068417</v>
      </c>
      <c r="H38" s="376">
        <v>73.114</v>
      </c>
      <c r="I38" s="377">
        <v>29.616</v>
      </c>
      <c r="J38" s="378"/>
      <c r="K38" s="377"/>
      <c r="L38" s="378">
        <f>SUM(H38:K38)</f>
        <v>102.73</v>
      </c>
      <c r="M38" s="453">
        <f t="shared" si="0"/>
        <v>0.13202569843278478</v>
      </c>
      <c r="N38" s="454">
        <v>370.27799999999996</v>
      </c>
      <c r="O38" s="377">
        <v>188.201</v>
      </c>
      <c r="P38" s="378"/>
      <c r="Q38" s="377"/>
      <c r="R38" s="378">
        <f>SUM(N38:Q38)</f>
        <v>558.4789999999999</v>
      </c>
      <c r="S38" s="455">
        <f>R38/$R$9</f>
        <v>0.002017928208462185</v>
      </c>
      <c r="T38" s="376">
        <v>379.0959999999999</v>
      </c>
      <c r="U38" s="377">
        <v>154.83000000000004</v>
      </c>
      <c r="V38" s="378"/>
      <c r="W38" s="377"/>
      <c r="X38" s="378">
        <f>SUM(T38:W38)</f>
        <v>533.9259999999999</v>
      </c>
      <c r="Y38" s="381">
        <f>IF(ISERROR(R38/X38-1),"         /0",IF(R38/X38&gt;5,"  *  ",(R38/X38-1)))</f>
        <v>0.045985773309410005</v>
      </c>
    </row>
    <row r="39" spans="1:25" ht="19.5" customHeight="1" thickBot="1">
      <c r="A39" s="382" t="s">
        <v>176</v>
      </c>
      <c r="B39" s="383">
        <v>49.668</v>
      </c>
      <c r="C39" s="384">
        <v>134.34300000000002</v>
      </c>
      <c r="D39" s="385">
        <v>85.637</v>
      </c>
      <c r="E39" s="398">
        <v>102.83800000000001</v>
      </c>
      <c r="F39" s="385">
        <f>SUM(B39:E39)</f>
        <v>372.48600000000005</v>
      </c>
      <c r="G39" s="386">
        <f>F39/$F$9</f>
        <v>0.006556446978361488</v>
      </c>
      <c r="H39" s="383">
        <v>106.844</v>
      </c>
      <c r="I39" s="384">
        <v>263.486</v>
      </c>
      <c r="J39" s="385">
        <v>509.24199999999996</v>
      </c>
      <c r="K39" s="384">
        <v>477.035</v>
      </c>
      <c r="L39" s="385">
        <f>SUM(H39:K39)</f>
        <v>1356.607</v>
      </c>
      <c r="M39" s="456">
        <f t="shared" si="0"/>
        <v>-0.7254282190789225</v>
      </c>
      <c r="N39" s="457">
        <v>657.3019999999999</v>
      </c>
      <c r="O39" s="384">
        <v>1285.4940000000001</v>
      </c>
      <c r="P39" s="385">
        <v>924.767</v>
      </c>
      <c r="Q39" s="384">
        <v>300.01800000000003</v>
      </c>
      <c r="R39" s="385">
        <f>SUM(N39:Q39)</f>
        <v>3167.581</v>
      </c>
      <c r="S39" s="458">
        <f>R39/$R$9</f>
        <v>0.011445284518287809</v>
      </c>
      <c r="T39" s="383">
        <v>446.743</v>
      </c>
      <c r="U39" s="384">
        <v>1643.84</v>
      </c>
      <c r="V39" s="385">
        <v>1900.9499999999998</v>
      </c>
      <c r="W39" s="384">
        <v>1879.726</v>
      </c>
      <c r="X39" s="385">
        <f>SUM(T39:W39)</f>
        <v>5871.259</v>
      </c>
      <c r="Y39" s="388">
        <f>IF(ISERROR(R39/X39-1),"         /0",IF(R39/X39&gt;5,"  *  ",(R39/X39-1)))</f>
        <v>-0.460493737373875</v>
      </c>
    </row>
    <row r="40" spans="1:25" s="428" customFormat="1" ht="19.5" customHeight="1">
      <c r="A40" s="421" t="s">
        <v>51</v>
      </c>
      <c r="B40" s="422">
        <f>SUM(B41:B49)</f>
        <v>2949.519</v>
      </c>
      <c r="C40" s="423">
        <f>SUM(C41:C49)</f>
        <v>2797.215</v>
      </c>
      <c r="D40" s="424">
        <f>SUM(D41:D49)</f>
        <v>44.953</v>
      </c>
      <c r="E40" s="423">
        <f>SUM(E41:E49)</f>
        <v>0</v>
      </c>
      <c r="F40" s="424">
        <f aca="true" t="shared" si="18" ref="F40:F64">SUM(B40:E40)</f>
        <v>5791.687000000001</v>
      </c>
      <c r="G40" s="425">
        <f aca="true" t="shared" si="19" ref="G40:G64">F40/$F$9</f>
        <v>0.10194447235806314</v>
      </c>
      <c r="H40" s="422">
        <f>SUM(H41:H49)</f>
        <v>2706.979</v>
      </c>
      <c r="I40" s="423">
        <f>SUM(I41:I49)</f>
        <v>2814.5769999999998</v>
      </c>
      <c r="J40" s="424">
        <f>SUM(J41:J49)</f>
        <v>639.058</v>
      </c>
      <c r="K40" s="423">
        <f>SUM(K41:K49)</f>
        <v>627.207</v>
      </c>
      <c r="L40" s="424">
        <f>SUM(H40:K40)</f>
        <v>6787.821</v>
      </c>
      <c r="M40" s="437">
        <f t="shared" si="0"/>
        <v>-0.1467531332956481</v>
      </c>
      <c r="N40" s="438">
        <f>SUM(N41:N49)</f>
        <v>14825.719</v>
      </c>
      <c r="O40" s="423">
        <f>SUM(O41:O49)</f>
        <v>13469.210000000001</v>
      </c>
      <c r="P40" s="424">
        <f>SUM(P41:P49)</f>
        <v>706.179</v>
      </c>
      <c r="Q40" s="423">
        <f>SUM(Q41:Q49)</f>
        <v>0.5</v>
      </c>
      <c r="R40" s="424">
        <f aca="true" t="shared" si="20" ref="R40:R64">SUM(N40:Q40)</f>
        <v>29001.608</v>
      </c>
      <c r="S40" s="439">
        <f aca="true" t="shared" si="21" ref="S40:S64">R40/$R$9</f>
        <v>0.10479026583624913</v>
      </c>
      <c r="T40" s="422">
        <f>SUM(T41:T49)</f>
        <v>14238.994</v>
      </c>
      <c r="U40" s="423">
        <f>SUM(U41:U49)</f>
        <v>13453.138999999997</v>
      </c>
      <c r="V40" s="424">
        <f>SUM(V41:V49)</f>
        <v>3076.587</v>
      </c>
      <c r="W40" s="423">
        <f>SUM(W41:W49)</f>
        <v>2665.7729999999997</v>
      </c>
      <c r="X40" s="424">
        <f aca="true" t="shared" si="22" ref="X40:X64">SUM(T40:W40)</f>
        <v>33434.492999999995</v>
      </c>
      <c r="Y40" s="427">
        <f aca="true" t="shared" si="23" ref="Y40:Y64">IF(ISERROR(R40/X40-1),"         /0",IF(R40/X40&gt;5,"  *  ",(R40/X40-1)))</f>
        <v>-0.13258418484168422</v>
      </c>
    </row>
    <row r="41" spans="1:25" ht="19.5" customHeight="1">
      <c r="A41" s="368" t="s">
        <v>164</v>
      </c>
      <c r="B41" s="369">
        <v>629.361</v>
      </c>
      <c r="C41" s="370">
        <v>1072.837</v>
      </c>
      <c r="D41" s="371">
        <v>0</v>
      </c>
      <c r="E41" s="370">
        <v>0</v>
      </c>
      <c r="F41" s="371">
        <f t="shared" si="18"/>
        <v>1702.1979999999999</v>
      </c>
      <c r="G41" s="372">
        <f t="shared" si="19"/>
        <v>0.029961853421800994</v>
      </c>
      <c r="H41" s="369">
        <v>475.82800000000003</v>
      </c>
      <c r="I41" s="370">
        <v>1152.421</v>
      </c>
      <c r="J41" s="371">
        <v>1.572</v>
      </c>
      <c r="K41" s="370">
        <v>0</v>
      </c>
      <c r="L41" s="371">
        <f>SUM(H41:K41)</f>
        <v>1629.821</v>
      </c>
      <c r="M41" s="450">
        <f t="shared" si="0"/>
        <v>0.0444079441852816</v>
      </c>
      <c r="N41" s="451">
        <v>3487.5210000000006</v>
      </c>
      <c r="O41" s="370">
        <v>5570.07</v>
      </c>
      <c r="P41" s="371">
        <v>0</v>
      </c>
      <c r="Q41" s="370">
        <v>0.5</v>
      </c>
      <c r="R41" s="371">
        <f t="shared" si="20"/>
        <v>9058.091</v>
      </c>
      <c r="S41" s="452">
        <f t="shared" si="21"/>
        <v>0.03272921156161188</v>
      </c>
      <c r="T41" s="369">
        <v>3249.692</v>
      </c>
      <c r="U41" s="370">
        <v>5763.334000000001</v>
      </c>
      <c r="V41" s="371">
        <v>11.305</v>
      </c>
      <c r="W41" s="370">
        <v>0</v>
      </c>
      <c r="X41" s="371">
        <f t="shared" si="22"/>
        <v>9024.331000000002</v>
      </c>
      <c r="Y41" s="374">
        <f t="shared" si="23"/>
        <v>0.003740997532116097</v>
      </c>
    </row>
    <row r="42" spans="1:25" ht="19.5" customHeight="1">
      <c r="A42" s="375" t="s">
        <v>216</v>
      </c>
      <c r="B42" s="376">
        <v>793.507</v>
      </c>
      <c r="C42" s="377">
        <v>222.76</v>
      </c>
      <c r="D42" s="378">
        <v>0</v>
      </c>
      <c r="E42" s="377">
        <v>0</v>
      </c>
      <c r="F42" s="378">
        <f t="shared" si="18"/>
        <v>1016.2669999999999</v>
      </c>
      <c r="G42" s="379">
        <f t="shared" si="19"/>
        <v>0.017888190969213586</v>
      </c>
      <c r="H42" s="376">
        <v>839.358</v>
      </c>
      <c r="I42" s="377">
        <v>358.032</v>
      </c>
      <c r="J42" s="378"/>
      <c r="K42" s="377"/>
      <c r="L42" s="378">
        <f>SUM(H42:K42)</f>
        <v>1197.3899999999999</v>
      </c>
      <c r="M42" s="453">
        <f t="shared" si="0"/>
        <v>-0.15126483434804028</v>
      </c>
      <c r="N42" s="454">
        <v>3611.917</v>
      </c>
      <c r="O42" s="377">
        <v>1116.52</v>
      </c>
      <c r="P42" s="378"/>
      <c r="Q42" s="377"/>
      <c r="R42" s="378">
        <f t="shared" si="20"/>
        <v>4728.437</v>
      </c>
      <c r="S42" s="455">
        <f t="shared" si="21"/>
        <v>0.01708505853261503</v>
      </c>
      <c r="T42" s="376">
        <v>3890.055</v>
      </c>
      <c r="U42" s="377">
        <v>1578.2209999999998</v>
      </c>
      <c r="V42" s="378"/>
      <c r="W42" s="377"/>
      <c r="X42" s="378">
        <f t="shared" si="22"/>
        <v>5468.276</v>
      </c>
      <c r="Y42" s="381">
        <f t="shared" si="23"/>
        <v>-0.13529657244806226</v>
      </c>
    </row>
    <row r="43" spans="1:25" ht="19.5" customHeight="1">
      <c r="A43" s="375" t="s">
        <v>220</v>
      </c>
      <c r="B43" s="376">
        <v>790.034</v>
      </c>
      <c r="C43" s="377">
        <v>101.012</v>
      </c>
      <c r="D43" s="378">
        <v>0</v>
      </c>
      <c r="E43" s="377">
        <v>0</v>
      </c>
      <c r="F43" s="378">
        <f t="shared" si="18"/>
        <v>891.046</v>
      </c>
      <c r="G43" s="379">
        <f t="shared" si="19"/>
        <v>0.0156840682717769</v>
      </c>
      <c r="H43" s="376">
        <v>816.1</v>
      </c>
      <c r="I43" s="377">
        <v>108.705</v>
      </c>
      <c r="J43" s="378"/>
      <c r="K43" s="377"/>
      <c r="L43" s="378">
        <f>SUM(H43:K43)</f>
        <v>924.8050000000001</v>
      </c>
      <c r="M43" s="453">
        <f t="shared" si="0"/>
        <v>-0.03650391163542588</v>
      </c>
      <c r="N43" s="454">
        <v>3941.1859999999997</v>
      </c>
      <c r="O43" s="377">
        <v>427.139</v>
      </c>
      <c r="P43" s="378"/>
      <c r="Q43" s="377"/>
      <c r="R43" s="378">
        <f t="shared" si="20"/>
        <v>4368.325</v>
      </c>
      <c r="S43" s="455">
        <f t="shared" si="21"/>
        <v>0.015783881294069383</v>
      </c>
      <c r="T43" s="376">
        <v>4132.608</v>
      </c>
      <c r="U43" s="377">
        <v>345.481</v>
      </c>
      <c r="V43" s="378"/>
      <c r="W43" s="377"/>
      <c r="X43" s="378">
        <f t="shared" si="22"/>
        <v>4478.089</v>
      </c>
      <c r="Y43" s="381">
        <f t="shared" si="23"/>
        <v>-0.024511348479228534</v>
      </c>
    </row>
    <row r="44" spans="1:25" ht="19.5" customHeight="1">
      <c r="A44" s="375" t="s">
        <v>193</v>
      </c>
      <c r="B44" s="376">
        <v>174.59300000000002</v>
      </c>
      <c r="C44" s="377">
        <v>389.309</v>
      </c>
      <c r="D44" s="378">
        <v>0</v>
      </c>
      <c r="E44" s="377">
        <v>0</v>
      </c>
      <c r="F44" s="378">
        <f>SUM(B44:E44)</f>
        <v>563.902</v>
      </c>
      <c r="G44" s="379">
        <f>F44/$F$9</f>
        <v>0.009925724897021631</v>
      </c>
      <c r="H44" s="376">
        <v>204.797</v>
      </c>
      <c r="I44" s="377">
        <v>372.111</v>
      </c>
      <c r="J44" s="378"/>
      <c r="K44" s="377"/>
      <c r="L44" s="378">
        <f>SUM(H44:K44)</f>
        <v>576.908</v>
      </c>
      <c r="M44" s="453">
        <f>IF(ISERROR(F44/L44-1),"         /0",(F44/L44-1))</f>
        <v>-0.022544322491627744</v>
      </c>
      <c r="N44" s="454">
        <v>921.157</v>
      </c>
      <c r="O44" s="377">
        <v>1752.8430000000003</v>
      </c>
      <c r="P44" s="378"/>
      <c r="Q44" s="377"/>
      <c r="R44" s="378">
        <f>SUM(N44:Q44)</f>
        <v>2674.0000000000005</v>
      </c>
      <c r="S44" s="455">
        <f>R44/$R$9</f>
        <v>0.00966184946869602</v>
      </c>
      <c r="T44" s="376">
        <v>1031.9529999999997</v>
      </c>
      <c r="U44" s="377">
        <v>1859.712</v>
      </c>
      <c r="V44" s="378"/>
      <c r="W44" s="377"/>
      <c r="X44" s="378">
        <f>SUM(T44:W44)</f>
        <v>2891.665</v>
      </c>
      <c r="Y44" s="381">
        <f>IF(ISERROR(R44/X44-1),"         /0",IF(R44/X44&gt;5,"  *  ",(R44/X44-1)))</f>
        <v>-0.07527324223241605</v>
      </c>
    </row>
    <row r="45" spans="1:25" ht="19.5" customHeight="1">
      <c r="A45" s="375" t="s">
        <v>200</v>
      </c>
      <c r="B45" s="376">
        <v>187.317</v>
      </c>
      <c r="C45" s="377">
        <v>338.86600000000004</v>
      </c>
      <c r="D45" s="378">
        <v>0</v>
      </c>
      <c r="E45" s="377">
        <v>0</v>
      </c>
      <c r="F45" s="378">
        <f t="shared" si="18"/>
        <v>526.183</v>
      </c>
      <c r="G45" s="379">
        <f t="shared" si="19"/>
        <v>0.009261800283541347</v>
      </c>
      <c r="H45" s="376">
        <v>21.029</v>
      </c>
      <c r="I45" s="377">
        <v>281.193</v>
      </c>
      <c r="J45" s="378"/>
      <c r="K45" s="377"/>
      <c r="L45" s="378">
        <f>SUM(H45:K45)</f>
        <v>302.222</v>
      </c>
      <c r="M45" s="453">
        <f t="shared" si="0"/>
        <v>0.7410479713588025</v>
      </c>
      <c r="N45" s="454">
        <v>848.172</v>
      </c>
      <c r="O45" s="377">
        <v>1461.348</v>
      </c>
      <c r="P45" s="378"/>
      <c r="Q45" s="377"/>
      <c r="R45" s="378">
        <f t="shared" si="20"/>
        <v>2309.52</v>
      </c>
      <c r="S45" s="455">
        <f t="shared" si="21"/>
        <v>0.008344889523164856</v>
      </c>
      <c r="T45" s="376">
        <v>431.206</v>
      </c>
      <c r="U45" s="377">
        <v>1207.791</v>
      </c>
      <c r="V45" s="378"/>
      <c r="W45" s="377"/>
      <c r="X45" s="378">
        <f t="shared" si="22"/>
        <v>1638.9969999999998</v>
      </c>
      <c r="Y45" s="381">
        <f t="shared" si="23"/>
        <v>0.4091056908584947</v>
      </c>
    </row>
    <row r="46" spans="1:25" ht="19.5" customHeight="1">
      <c r="A46" s="375" t="s">
        <v>201</v>
      </c>
      <c r="B46" s="376">
        <v>58.465</v>
      </c>
      <c r="C46" s="377">
        <v>318.122</v>
      </c>
      <c r="D46" s="378">
        <v>0</v>
      </c>
      <c r="E46" s="377">
        <v>0</v>
      </c>
      <c r="F46" s="378">
        <f>SUM(B46:E46)</f>
        <v>376.587</v>
      </c>
      <c r="G46" s="379">
        <f>F46/$F$9</f>
        <v>0.006628632212325341</v>
      </c>
      <c r="H46" s="376">
        <v>39.473</v>
      </c>
      <c r="I46" s="377">
        <v>205.565</v>
      </c>
      <c r="J46" s="378"/>
      <c r="K46" s="377"/>
      <c r="L46" s="378">
        <f>SUM(H46:K46)</f>
        <v>245.038</v>
      </c>
      <c r="M46" s="453">
        <f>IF(ISERROR(F46/L46-1),"         /0",(F46/L46-1))</f>
        <v>0.5368514271255886</v>
      </c>
      <c r="N46" s="454">
        <v>257.37199999999996</v>
      </c>
      <c r="O46" s="377">
        <v>1374.516</v>
      </c>
      <c r="P46" s="378"/>
      <c r="Q46" s="377"/>
      <c r="R46" s="378">
        <f>SUM(N46:Q46)</f>
        <v>1631.888</v>
      </c>
      <c r="S46" s="455">
        <f>R46/$R$9</f>
        <v>0.005896430892210698</v>
      </c>
      <c r="T46" s="376">
        <v>121.224</v>
      </c>
      <c r="U46" s="377">
        <v>1105.971</v>
      </c>
      <c r="V46" s="378"/>
      <c r="W46" s="377"/>
      <c r="X46" s="378">
        <f>SUM(T46:W46)</f>
        <v>1227.195</v>
      </c>
      <c r="Y46" s="381">
        <f>IF(ISERROR(R46/X46-1),"         /0",IF(R46/X46&gt;5,"  *  ",(R46/X46-1)))</f>
        <v>0.3297707373318828</v>
      </c>
    </row>
    <row r="47" spans="1:25" ht="19.5" customHeight="1">
      <c r="A47" s="375" t="s">
        <v>205</v>
      </c>
      <c r="B47" s="376">
        <v>166.773</v>
      </c>
      <c r="C47" s="377">
        <v>187.274</v>
      </c>
      <c r="D47" s="378">
        <v>0</v>
      </c>
      <c r="E47" s="377">
        <v>0</v>
      </c>
      <c r="F47" s="378">
        <f>SUM(B47:E47)</f>
        <v>354.047</v>
      </c>
      <c r="G47" s="379">
        <f>F47/$F$9</f>
        <v>0.00623188625437721</v>
      </c>
      <c r="H47" s="376">
        <v>143.352</v>
      </c>
      <c r="I47" s="377">
        <v>170.588</v>
      </c>
      <c r="J47" s="378"/>
      <c r="K47" s="377"/>
      <c r="L47" s="378">
        <f>SUM(H47:K47)</f>
        <v>313.94</v>
      </c>
      <c r="M47" s="453">
        <f>IF(ISERROR(F47/L47-1),"         /0",(F47/L47-1))</f>
        <v>0.12775371090017207</v>
      </c>
      <c r="N47" s="454">
        <v>911.4459999999999</v>
      </c>
      <c r="O47" s="377">
        <v>998.162</v>
      </c>
      <c r="P47" s="378"/>
      <c r="Q47" s="377"/>
      <c r="R47" s="378">
        <f>SUM(N47:Q47)</f>
        <v>1909.608</v>
      </c>
      <c r="S47" s="455">
        <f>R47/$R$9</f>
        <v>0.006899904652287832</v>
      </c>
      <c r="T47" s="376">
        <v>694.914</v>
      </c>
      <c r="U47" s="377">
        <v>745.506</v>
      </c>
      <c r="V47" s="378"/>
      <c r="W47" s="377"/>
      <c r="X47" s="378">
        <f>SUM(T47:W47)</f>
        <v>1440.42</v>
      </c>
      <c r="Y47" s="381">
        <f>IF(ISERROR(R47/X47-1),"         /0",IF(R47/X47&gt;5,"  *  ",(R47/X47-1)))</f>
        <v>0.32572999541800307</v>
      </c>
    </row>
    <row r="48" spans="1:25" ht="19.5" customHeight="1">
      <c r="A48" s="375" t="s">
        <v>199</v>
      </c>
      <c r="B48" s="376">
        <v>122.682</v>
      </c>
      <c r="C48" s="377">
        <v>148.945</v>
      </c>
      <c r="D48" s="378">
        <v>0</v>
      </c>
      <c r="E48" s="377">
        <v>0</v>
      </c>
      <c r="F48" s="378">
        <f t="shared" si="18"/>
        <v>271.627</v>
      </c>
      <c r="G48" s="379">
        <f t="shared" si="19"/>
        <v>0.004781140830504758</v>
      </c>
      <c r="H48" s="376">
        <v>78.939</v>
      </c>
      <c r="I48" s="377">
        <v>165.681</v>
      </c>
      <c r="J48" s="378"/>
      <c r="K48" s="377"/>
      <c r="L48" s="378">
        <f>SUM(H48:K48)</f>
        <v>244.62</v>
      </c>
      <c r="M48" s="453">
        <f t="shared" si="0"/>
        <v>0.11040389175047016</v>
      </c>
      <c r="N48" s="454">
        <v>647.357</v>
      </c>
      <c r="O48" s="377">
        <v>746.3419999999999</v>
      </c>
      <c r="P48" s="378"/>
      <c r="Q48" s="377"/>
      <c r="R48" s="378">
        <f t="shared" si="20"/>
        <v>1393.6989999999998</v>
      </c>
      <c r="S48" s="455">
        <f t="shared" si="21"/>
        <v>0.00503579279830672</v>
      </c>
      <c r="T48" s="376">
        <v>472.379</v>
      </c>
      <c r="U48" s="377">
        <v>821.2880000000001</v>
      </c>
      <c r="V48" s="378"/>
      <c r="W48" s="377"/>
      <c r="X48" s="378">
        <f t="shared" si="22"/>
        <v>1293.6670000000001</v>
      </c>
      <c r="Y48" s="381">
        <f t="shared" si="23"/>
        <v>0.07732438100376648</v>
      </c>
    </row>
    <row r="49" spans="1:25" ht="19.5" customHeight="1" thickBot="1">
      <c r="A49" s="382" t="s">
        <v>176</v>
      </c>
      <c r="B49" s="383">
        <v>26.787</v>
      </c>
      <c r="C49" s="384">
        <v>18.090000000000003</v>
      </c>
      <c r="D49" s="385">
        <v>44.953</v>
      </c>
      <c r="E49" s="384">
        <v>0</v>
      </c>
      <c r="F49" s="385">
        <f>SUM(B49:E49)</f>
        <v>89.83000000000001</v>
      </c>
      <c r="G49" s="386">
        <f>F49/$F$9</f>
        <v>0.0015811752175013622</v>
      </c>
      <c r="H49" s="383">
        <v>88.103</v>
      </c>
      <c r="I49" s="384">
        <v>0.281</v>
      </c>
      <c r="J49" s="385">
        <v>637.486</v>
      </c>
      <c r="K49" s="384">
        <v>627.207</v>
      </c>
      <c r="L49" s="385">
        <f>SUM(H49:K49)</f>
        <v>1353.077</v>
      </c>
      <c r="M49" s="456">
        <f aca="true" t="shared" si="24" ref="M49:M67">IF(ISERROR(F49/L49-1),"         /0",(F49/L49-1))</f>
        <v>-0.9336105779641514</v>
      </c>
      <c r="N49" s="457">
        <v>199.591</v>
      </c>
      <c r="O49" s="384">
        <v>22.27</v>
      </c>
      <c r="P49" s="385">
        <v>706.179</v>
      </c>
      <c r="Q49" s="384">
        <v>0</v>
      </c>
      <c r="R49" s="385">
        <f>SUM(N49:Q49)</f>
        <v>928.04</v>
      </c>
      <c r="S49" s="458">
        <f>R49/$R$9</f>
        <v>0.0033532471132867057</v>
      </c>
      <c r="T49" s="383">
        <v>214.963</v>
      </c>
      <c r="U49" s="384">
        <v>25.834999999999997</v>
      </c>
      <c r="V49" s="385">
        <v>3065.282</v>
      </c>
      <c r="W49" s="384">
        <v>2665.7729999999997</v>
      </c>
      <c r="X49" s="385">
        <f>SUM(T49:W49)</f>
        <v>5971.852999999999</v>
      </c>
      <c r="Y49" s="388">
        <f>IF(ISERROR(R49/X49-1),"         /0",IF(R49/X49&gt;5,"  *  ",(R49/X49-1)))</f>
        <v>-0.8445976483346124</v>
      </c>
    </row>
    <row r="50" spans="1:25" s="428" customFormat="1" ht="19.5" customHeight="1">
      <c r="A50" s="421" t="s">
        <v>50</v>
      </c>
      <c r="B50" s="422">
        <f>SUM(B51:B62)</f>
        <v>3008.0950000000003</v>
      </c>
      <c r="C50" s="423">
        <f>SUM(C51:C62)</f>
        <v>1470.5609999999997</v>
      </c>
      <c r="D50" s="424">
        <f>SUM(D51:D62)</f>
        <v>677.578</v>
      </c>
      <c r="E50" s="423">
        <f>SUM(E51:E62)</f>
        <v>243.32</v>
      </c>
      <c r="F50" s="424">
        <f t="shared" si="18"/>
        <v>5399.554</v>
      </c>
      <c r="G50" s="425">
        <f t="shared" si="19"/>
        <v>0.0950422016070394</v>
      </c>
      <c r="H50" s="422">
        <f>SUM(H51:H62)</f>
        <v>3047.416</v>
      </c>
      <c r="I50" s="423">
        <f>SUM(I51:I62)</f>
        <v>1717.5179999999998</v>
      </c>
      <c r="J50" s="424">
        <f>SUM(J51:J62)</f>
        <v>888.605</v>
      </c>
      <c r="K50" s="423">
        <f>SUM(K51:K62)</f>
        <v>565.182</v>
      </c>
      <c r="L50" s="424">
        <f>SUM(H50:K50)</f>
        <v>6218.7210000000005</v>
      </c>
      <c r="M50" s="437">
        <f t="shared" si="24"/>
        <v>-0.13172596101352674</v>
      </c>
      <c r="N50" s="438">
        <f>SUM(N51:N62)</f>
        <v>13706.698000000004</v>
      </c>
      <c r="O50" s="423">
        <f>SUM(O51:O62)</f>
        <v>7657.759</v>
      </c>
      <c r="P50" s="424">
        <f>SUM(P51:P62)</f>
        <v>1897.9830000000002</v>
      </c>
      <c r="Q50" s="423">
        <f>SUM(Q51:Q62)</f>
        <v>718.847</v>
      </c>
      <c r="R50" s="424">
        <f t="shared" si="20"/>
        <v>23981.287000000004</v>
      </c>
      <c r="S50" s="439">
        <f t="shared" si="21"/>
        <v>0.08665055537008105</v>
      </c>
      <c r="T50" s="422">
        <f>SUM(T51:T62)</f>
        <v>13699.474000000002</v>
      </c>
      <c r="U50" s="423">
        <f>SUM(U51:U62)</f>
        <v>7538.344999999999</v>
      </c>
      <c r="V50" s="424">
        <f>SUM(V51:V62)</f>
        <v>3857.362</v>
      </c>
      <c r="W50" s="423">
        <f>SUM(W51:W62)</f>
        <v>2575.017</v>
      </c>
      <c r="X50" s="424">
        <f t="shared" si="22"/>
        <v>27670.198000000004</v>
      </c>
      <c r="Y50" s="427">
        <f t="shared" si="23"/>
        <v>-0.1333171161261658</v>
      </c>
    </row>
    <row r="51" spans="1:25" s="54" customFormat="1" ht="19.5" customHeight="1">
      <c r="A51" s="368" t="s">
        <v>178</v>
      </c>
      <c r="B51" s="369">
        <v>91.401</v>
      </c>
      <c r="C51" s="370">
        <v>91.425</v>
      </c>
      <c r="D51" s="371">
        <v>601.215</v>
      </c>
      <c r="E51" s="370">
        <v>218.018</v>
      </c>
      <c r="F51" s="371">
        <f t="shared" si="18"/>
        <v>1002.0590000000001</v>
      </c>
      <c r="G51" s="372">
        <f t="shared" si="19"/>
        <v>0.017638103721186658</v>
      </c>
      <c r="H51" s="369">
        <v>180.885</v>
      </c>
      <c r="I51" s="370">
        <v>83.66099999999999</v>
      </c>
      <c r="J51" s="371">
        <v>563.557</v>
      </c>
      <c r="K51" s="370">
        <v>268.792</v>
      </c>
      <c r="L51" s="371">
        <f>SUM(H51:K51)</f>
        <v>1096.895</v>
      </c>
      <c r="M51" s="450">
        <f t="shared" si="24"/>
        <v>-0.08645859448716597</v>
      </c>
      <c r="N51" s="451">
        <v>365.04</v>
      </c>
      <c r="O51" s="370">
        <v>382.32700000000006</v>
      </c>
      <c r="P51" s="371">
        <v>1708.9270000000001</v>
      </c>
      <c r="Q51" s="370">
        <v>662.891</v>
      </c>
      <c r="R51" s="371">
        <f t="shared" si="20"/>
        <v>3119.1850000000004</v>
      </c>
      <c r="S51" s="452">
        <f t="shared" si="21"/>
        <v>0.011270417327978531</v>
      </c>
      <c r="T51" s="369">
        <v>908.3100000000001</v>
      </c>
      <c r="U51" s="370">
        <v>635.6179999999999</v>
      </c>
      <c r="V51" s="371">
        <v>2403.603</v>
      </c>
      <c r="W51" s="370">
        <v>1248.852</v>
      </c>
      <c r="X51" s="371">
        <f t="shared" si="22"/>
        <v>5196.383</v>
      </c>
      <c r="Y51" s="374">
        <f t="shared" si="23"/>
        <v>-0.39973920321115664</v>
      </c>
    </row>
    <row r="52" spans="1:25" s="54" customFormat="1" ht="19.5" customHeight="1">
      <c r="A52" s="375" t="s">
        <v>177</v>
      </c>
      <c r="B52" s="376">
        <v>460.474</v>
      </c>
      <c r="C52" s="377">
        <v>374.385</v>
      </c>
      <c r="D52" s="378">
        <v>0</v>
      </c>
      <c r="E52" s="377">
        <v>0</v>
      </c>
      <c r="F52" s="378">
        <f t="shared" si="18"/>
        <v>834.8589999999999</v>
      </c>
      <c r="G52" s="379">
        <f t="shared" si="19"/>
        <v>0.014695072480329172</v>
      </c>
      <c r="H52" s="376">
        <v>530.005</v>
      </c>
      <c r="I52" s="377">
        <v>410.7099999999999</v>
      </c>
      <c r="J52" s="378"/>
      <c r="K52" s="377"/>
      <c r="L52" s="378">
        <f>SUM(H52:K52)</f>
        <v>940.7149999999999</v>
      </c>
      <c r="M52" s="453">
        <f t="shared" si="24"/>
        <v>-0.11252717347974683</v>
      </c>
      <c r="N52" s="454">
        <v>2121.226</v>
      </c>
      <c r="O52" s="377">
        <v>1699.695</v>
      </c>
      <c r="P52" s="378"/>
      <c r="Q52" s="377"/>
      <c r="R52" s="378">
        <f t="shared" si="20"/>
        <v>3820.9210000000003</v>
      </c>
      <c r="S52" s="455">
        <f t="shared" si="21"/>
        <v>0.013805969907920514</v>
      </c>
      <c r="T52" s="376">
        <v>2116.2090000000003</v>
      </c>
      <c r="U52" s="377">
        <v>1785.912</v>
      </c>
      <c r="V52" s="378"/>
      <c r="W52" s="377"/>
      <c r="X52" s="378">
        <f t="shared" si="22"/>
        <v>3902.121</v>
      </c>
      <c r="Y52" s="381">
        <f t="shared" si="23"/>
        <v>-0.02080919581940177</v>
      </c>
    </row>
    <row r="53" spans="1:25" s="54" customFormat="1" ht="19.5" customHeight="1">
      <c r="A53" s="375" t="s">
        <v>164</v>
      </c>
      <c r="B53" s="376">
        <v>599.01</v>
      </c>
      <c r="C53" s="377">
        <v>230.85999999999999</v>
      </c>
      <c r="D53" s="378">
        <v>0.809</v>
      </c>
      <c r="E53" s="377">
        <v>3.35</v>
      </c>
      <c r="F53" s="378">
        <f aca="true" t="shared" si="25" ref="F53:F59">SUM(B53:E53)</f>
        <v>834.029</v>
      </c>
      <c r="G53" s="379">
        <f aca="true" t="shared" si="26" ref="G53:G59">F53/$F$9</f>
        <v>0.014680462935293816</v>
      </c>
      <c r="H53" s="376">
        <v>589.118</v>
      </c>
      <c r="I53" s="377">
        <v>396.35400000000004</v>
      </c>
      <c r="J53" s="378">
        <v>3.574</v>
      </c>
      <c r="K53" s="377">
        <v>2.529</v>
      </c>
      <c r="L53" s="378">
        <f aca="true" t="shared" si="27" ref="L53:L59">SUM(H53:K53)</f>
        <v>991.575</v>
      </c>
      <c r="M53" s="453">
        <f t="shared" si="24"/>
        <v>-0.1588846027784081</v>
      </c>
      <c r="N53" s="454">
        <v>2289.186</v>
      </c>
      <c r="O53" s="377">
        <v>872.9540000000001</v>
      </c>
      <c r="P53" s="378">
        <v>6.521</v>
      </c>
      <c r="Q53" s="377">
        <v>11.018</v>
      </c>
      <c r="R53" s="378">
        <f t="shared" si="20"/>
        <v>3179.6790000000005</v>
      </c>
      <c r="S53" s="455">
        <f aca="true" t="shared" si="28" ref="S53:S59">R53/$R$9</f>
        <v>0.011488997702608037</v>
      </c>
      <c r="T53" s="376">
        <v>2183.933</v>
      </c>
      <c r="U53" s="377">
        <v>1347.073</v>
      </c>
      <c r="V53" s="378">
        <v>3.625</v>
      </c>
      <c r="W53" s="377">
        <v>3.66</v>
      </c>
      <c r="X53" s="378">
        <f aca="true" t="shared" si="29" ref="X53:X59">SUM(T53:W53)</f>
        <v>3538.291</v>
      </c>
      <c r="Y53" s="381">
        <f aca="true" t="shared" si="30" ref="Y53:Y59">IF(ISERROR(R53/X53-1),"         /0",IF(R53/X53&gt;5,"  *  ",(R53/X53-1)))</f>
        <v>-0.10135175427911369</v>
      </c>
    </row>
    <row r="54" spans="1:25" s="54" customFormat="1" ht="19.5" customHeight="1">
      <c r="A54" s="375" t="s">
        <v>169</v>
      </c>
      <c r="B54" s="376">
        <v>525.221</v>
      </c>
      <c r="C54" s="377">
        <v>105.26200000000001</v>
      </c>
      <c r="D54" s="378">
        <v>0</v>
      </c>
      <c r="E54" s="377">
        <v>0</v>
      </c>
      <c r="F54" s="378">
        <f t="shared" si="25"/>
        <v>630.4830000000001</v>
      </c>
      <c r="G54" s="379">
        <f t="shared" si="26"/>
        <v>0.011097674436779599</v>
      </c>
      <c r="H54" s="376">
        <v>493.952</v>
      </c>
      <c r="I54" s="377">
        <v>132.14800000000002</v>
      </c>
      <c r="J54" s="378"/>
      <c r="K54" s="377"/>
      <c r="L54" s="378">
        <f t="shared" si="27"/>
        <v>626.1</v>
      </c>
      <c r="M54" s="453">
        <f t="shared" si="24"/>
        <v>0.007000479156684225</v>
      </c>
      <c r="N54" s="454">
        <v>2107.762</v>
      </c>
      <c r="O54" s="377">
        <v>593.9760000000001</v>
      </c>
      <c r="P54" s="378">
        <v>0</v>
      </c>
      <c r="Q54" s="377">
        <v>0</v>
      </c>
      <c r="R54" s="378">
        <f aca="true" t="shared" si="31" ref="R54:R59">SUM(N54:Q54)</f>
        <v>2701.7380000000003</v>
      </c>
      <c r="S54" s="455">
        <f t="shared" si="28"/>
        <v>0.009762073993962544</v>
      </c>
      <c r="T54" s="376">
        <v>2272.865</v>
      </c>
      <c r="U54" s="377">
        <v>575.807</v>
      </c>
      <c r="V54" s="378">
        <v>1.5139999999999998</v>
      </c>
      <c r="W54" s="377">
        <v>0</v>
      </c>
      <c r="X54" s="378">
        <f t="shared" si="29"/>
        <v>2850.1859999999997</v>
      </c>
      <c r="Y54" s="381">
        <f t="shared" si="30"/>
        <v>-0.052083618402447907</v>
      </c>
    </row>
    <row r="55" spans="1:25" s="54" customFormat="1" ht="19.5" customHeight="1">
      <c r="A55" s="375" t="s">
        <v>223</v>
      </c>
      <c r="B55" s="376">
        <v>368.33</v>
      </c>
      <c r="C55" s="377">
        <v>188.529</v>
      </c>
      <c r="D55" s="378">
        <v>0</v>
      </c>
      <c r="E55" s="377">
        <v>0</v>
      </c>
      <c r="F55" s="378">
        <f t="shared" si="25"/>
        <v>556.8589999999999</v>
      </c>
      <c r="G55" s="379">
        <f t="shared" si="26"/>
        <v>0.009801754986558954</v>
      </c>
      <c r="H55" s="376">
        <v>195.447</v>
      </c>
      <c r="I55" s="377">
        <v>354.505</v>
      </c>
      <c r="J55" s="378"/>
      <c r="K55" s="377"/>
      <c r="L55" s="378">
        <f t="shared" si="27"/>
        <v>549.952</v>
      </c>
      <c r="M55" s="453">
        <f t="shared" si="24"/>
        <v>0.012559277900616728</v>
      </c>
      <c r="N55" s="454">
        <v>1398.754</v>
      </c>
      <c r="O55" s="377">
        <v>1224.015</v>
      </c>
      <c r="P55" s="378"/>
      <c r="Q55" s="377"/>
      <c r="R55" s="378">
        <f t="shared" si="31"/>
        <v>2622.7690000000002</v>
      </c>
      <c r="S55" s="455">
        <f t="shared" si="28"/>
        <v>0.009476738694525949</v>
      </c>
      <c r="T55" s="376">
        <v>1130.3449999999998</v>
      </c>
      <c r="U55" s="377">
        <v>1408.1839999999997</v>
      </c>
      <c r="V55" s="378"/>
      <c r="W55" s="377">
        <v>140.414</v>
      </c>
      <c r="X55" s="378">
        <f t="shared" si="29"/>
        <v>2678.9429999999993</v>
      </c>
      <c r="Y55" s="381">
        <f t="shared" si="30"/>
        <v>-0.020968717886121202</v>
      </c>
    </row>
    <row r="56" spans="1:25" s="54" customFormat="1" ht="19.5" customHeight="1">
      <c r="A56" s="375" t="s">
        <v>217</v>
      </c>
      <c r="B56" s="376">
        <v>421.432</v>
      </c>
      <c r="C56" s="377">
        <v>0</v>
      </c>
      <c r="D56" s="378">
        <v>0</v>
      </c>
      <c r="E56" s="377">
        <v>0</v>
      </c>
      <c r="F56" s="378">
        <f t="shared" si="25"/>
        <v>421.432</v>
      </c>
      <c r="G56" s="379">
        <f t="shared" si="26"/>
        <v>0.0074179876907718365</v>
      </c>
      <c r="H56" s="376">
        <v>484.161</v>
      </c>
      <c r="I56" s="377"/>
      <c r="J56" s="378"/>
      <c r="K56" s="377"/>
      <c r="L56" s="378">
        <f t="shared" si="27"/>
        <v>484.161</v>
      </c>
      <c r="M56" s="453">
        <f t="shared" si="24"/>
        <v>-0.12956227370647366</v>
      </c>
      <c r="N56" s="454">
        <v>1918.2730000000001</v>
      </c>
      <c r="O56" s="377"/>
      <c r="P56" s="378"/>
      <c r="Q56" s="377"/>
      <c r="R56" s="378">
        <f t="shared" si="31"/>
        <v>1918.2730000000001</v>
      </c>
      <c r="S56" s="455">
        <f t="shared" si="28"/>
        <v>0.0069312135250052045</v>
      </c>
      <c r="T56" s="376">
        <v>1982.737</v>
      </c>
      <c r="U56" s="377"/>
      <c r="V56" s="378"/>
      <c r="W56" s="377"/>
      <c r="X56" s="378">
        <f t="shared" si="29"/>
        <v>1982.737</v>
      </c>
      <c r="Y56" s="381">
        <f t="shared" si="30"/>
        <v>-0.03251263278992622</v>
      </c>
    </row>
    <row r="57" spans="1:25" s="54" customFormat="1" ht="19.5" customHeight="1">
      <c r="A57" s="375" t="s">
        <v>190</v>
      </c>
      <c r="B57" s="376">
        <v>161.486</v>
      </c>
      <c r="C57" s="377">
        <v>18.685000000000002</v>
      </c>
      <c r="D57" s="378">
        <v>0</v>
      </c>
      <c r="E57" s="377">
        <v>0</v>
      </c>
      <c r="F57" s="378">
        <f t="shared" si="25"/>
        <v>180.171</v>
      </c>
      <c r="G57" s="379">
        <f t="shared" si="26"/>
        <v>0.003171344986223287</v>
      </c>
      <c r="H57" s="376">
        <v>117.019</v>
      </c>
      <c r="I57" s="377">
        <v>27.157</v>
      </c>
      <c r="J57" s="378"/>
      <c r="K57" s="377"/>
      <c r="L57" s="378">
        <f t="shared" si="27"/>
        <v>144.17600000000002</v>
      </c>
      <c r="M57" s="453">
        <f t="shared" si="24"/>
        <v>0.24966013760958816</v>
      </c>
      <c r="N57" s="454">
        <v>734.058</v>
      </c>
      <c r="O57" s="377">
        <v>133.43</v>
      </c>
      <c r="P57" s="378"/>
      <c r="Q57" s="377"/>
      <c r="R57" s="378">
        <f t="shared" si="31"/>
        <v>867.488</v>
      </c>
      <c r="S57" s="455">
        <f t="shared" si="28"/>
        <v>0.0031344571697457632</v>
      </c>
      <c r="T57" s="376">
        <v>518.563</v>
      </c>
      <c r="U57" s="377">
        <v>109.453</v>
      </c>
      <c r="V57" s="378"/>
      <c r="W57" s="377"/>
      <c r="X57" s="378">
        <f t="shared" si="29"/>
        <v>628.016</v>
      </c>
      <c r="Y57" s="381">
        <f t="shared" si="30"/>
        <v>0.38131512572928106</v>
      </c>
    </row>
    <row r="58" spans="1:25" s="54" customFormat="1" ht="19.5" customHeight="1">
      <c r="A58" s="375" t="s">
        <v>179</v>
      </c>
      <c r="B58" s="376">
        <v>97.079</v>
      </c>
      <c r="C58" s="377">
        <v>68.648</v>
      </c>
      <c r="D58" s="378">
        <v>0</v>
      </c>
      <c r="E58" s="377">
        <v>0</v>
      </c>
      <c r="F58" s="378">
        <f t="shared" si="25"/>
        <v>165.72699999999998</v>
      </c>
      <c r="G58" s="379">
        <f t="shared" si="26"/>
        <v>0.002917103698885096</v>
      </c>
      <c r="H58" s="376">
        <v>53.632</v>
      </c>
      <c r="I58" s="377">
        <v>9.124</v>
      </c>
      <c r="J58" s="378"/>
      <c r="K58" s="377"/>
      <c r="L58" s="378">
        <f t="shared" si="27"/>
        <v>62.756</v>
      </c>
      <c r="M58" s="453">
        <f t="shared" si="24"/>
        <v>1.6408152208553761</v>
      </c>
      <c r="N58" s="454">
        <v>392.954</v>
      </c>
      <c r="O58" s="377">
        <v>284.019</v>
      </c>
      <c r="P58" s="378"/>
      <c r="Q58" s="377"/>
      <c r="R58" s="378">
        <f t="shared" si="31"/>
        <v>676.973</v>
      </c>
      <c r="S58" s="455">
        <f t="shared" si="28"/>
        <v>0.002446077494529375</v>
      </c>
      <c r="T58" s="376">
        <v>278.37</v>
      </c>
      <c r="U58" s="377">
        <v>217.403</v>
      </c>
      <c r="V58" s="378"/>
      <c r="W58" s="377"/>
      <c r="X58" s="378">
        <f t="shared" si="29"/>
        <v>495.773</v>
      </c>
      <c r="Y58" s="381">
        <f t="shared" si="30"/>
        <v>0.3654898512020621</v>
      </c>
    </row>
    <row r="59" spans="1:25" s="54" customFormat="1" ht="19.5" customHeight="1">
      <c r="A59" s="375" t="s">
        <v>207</v>
      </c>
      <c r="B59" s="376">
        <v>16.867</v>
      </c>
      <c r="C59" s="377">
        <v>139.631</v>
      </c>
      <c r="D59" s="378">
        <v>0</v>
      </c>
      <c r="E59" s="377">
        <v>0</v>
      </c>
      <c r="F59" s="378">
        <f t="shared" si="25"/>
        <v>156.498</v>
      </c>
      <c r="G59" s="379">
        <f t="shared" si="26"/>
        <v>0.002754656119208818</v>
      </c>
      <c r="H59" s="376"/>
      <c r="I59" s="377"/>
      <c r="J59" s="378"/>
      <c r="K59" s="377"/>
      <c r="L59" s="378">
        <f t="shared" si="27"/>
        <v>0</v>
      </c>
      <c r="M59" s="453" t="str">
        <f t="shared" si="24"/>
        <v>         /0</v>
      </c>
      <c r="N59" s="454">
        <v>117.882</v>
      </c>
      <c r="O59" s="377">
        <v>519.5659999999999</v>
      </c>
      <c r="P59" s="378"/>
      <c r="Q59" s="377"/>
      <c r="R59" s="378">
        <f t="shared" si="31"/>
        <v>637.4479999999999</v>
      </c>
      <c r="S59" s="455">
        <f t="shared" si="28"/>
        <v>0.0023032635078987797</v>
      </c>
      <c r="T59" s="376">
        <v>0</v>
      </c>
      <c r="U59" s="377">
        <v>0</v>
      </c>
      <c r="V59" s="378"/>
      <c r="W59" s="377"/>
      <c r="X59" s="378">
        <f t="shared" si="29"/>
        <v>0</v>
      </c>
      <c r="Y59" s="381" t="str">
        <f t="shared" si="30"/>
        <v>         /0</v>
      </c>
    </row>
    <row r="60" spans="1:25" s="54" customFormat="1" ht="19.5" customHeight="1">
      <c r="A60" s="375" t="s">
        <v>181</v>
      </c>
      <c r="B60" s="376">
        <v>0</v>
      </c>
      <c r="C60" s="377">
        <v>156.04</v>
      </c>
      <c r="D60" s="378">
        <v>0</v>
      </c>
      <c r="E60" s="377">
        <v>0</v>
      </c>
      <c r="F60" s="378">
        <f t="shared" si="18"/>
        <v>156.04</v>
      </c>
      <c r="G60" s="379">
        <f t="shared" si="19"/>
        <v>0.002746594466647139</v>
      </c>
      <c r="H60" s="376"/>
      <c r="I60" s="377">
        <v>180.377</v>
      </c>
      <c r="J60" s="378"/>
      <c r="K60" s="377"/>
      <c r="L60" s="378">
        <f>SUM(H60:K60)</f>
        <v>180.377</v>
      </c>
      <c r="M60" s="453">
        <f t="shared" si="24"/>
        <v>-0.13492296689711003</v>
      </c>
      <c r="N60" s="454"/>
      <c r="O60" s="377">
        <v>1074.69</v>
      </c>
      <c r="P60" s="378"/>
      <c r="Q60" s="377"/>
      <c r="R60" s="378">
        <f t="shared" si="20"/>
        <v>1074.69</v>
      </c>
      <c r="S60" s="455">
        <f t="shared" si="21"/>
        <v>0.0038831312660856107</v>
      </c>
      <c r="T60" s="376">
        <v>201.815</v>
      </c>
      <c r="U60" s="377">
        <v>759.038</v>
      </c>
      <c r="V60" s="378">
        <v>168.71800000000002</v>
      </c>
      <c r="W60" s="377"/>
      <c r="X60" s="378">
        <f t="shared" si="22"/>
        <v>1129.5710000000001</v>
      </c>
      <c r="Y60" s="381">
        <f t="shared" si="23"/>
        <v>-0.04858570200545165</v>
      </c>
    </row>
    <row r="61" spans="1:25" s="54" customFormat="1" ht="19.5" customHeight="1">
      <c r="A61" s="375" t="s">
        <v>196</v>
      </c>
      <c r="B61" s="376">
        <v>88.465</v>
      </c>
      <c r="C61" s="377">
        <v>12.197</v>
      </c>
      <c r="D61" s="378">
        <v>0</v>
      </c>
      <c r="E61" s="377">
        <v>0</v>
      </c>
      <c r="F61" s="378">
        <f>SUM(B61:E61)</f>
        <v>100.662</v>
      </c>
      <c r="G61" s="379">
        <f>F61/$F$9</f>
        <v>0.0017718385811435167</v>
      </c>
      <c r="H61" s="376">
        <v>112.977</v>
      </c>
      <c r="I61" s="377">
        <v>32.739</v>
      </c>
      <c r="J61" s="378"/>
      <c r="K61" s="377"/>
      <c r="L61" s="378">
        <f>SUM(H61:K61)</f>
        <v>145.716</v>
      </c>
      <c r="M61" s="453">
        <f t="shared" si="24"/>
        <v>-0.3091904801119987</v>
      </c>
      <c r="N61" s="454">
        <v>386.39599999999996</v>
      </c>
      <c r="O61" s="377">
        <v>81.661</v>
      </c>
      <c r="P61" s="378"/>
      <c r="Q61" s="377"/>
      <c r="R61" s="378">
        <f>SUM(N61:Q61)</f>
        <v>468.05699999999996</v>
      </c>
      <c r="S61" s="455">
        <f>R61/$R$9</f>
        <v>0.0016912102755308345</v>
      </c>
      <c r="T61" s="376">
        <v>490.80499999999995</v>
      </c>
      <c r="U61" s="377">
        <v>123.89899999999999</v>
      </c>
      <c r="V61" s="378"/>
      <c r="W61" s="377"/>
      <c r="X61" s="378">
        <f>SUM(T61:W61)</f>
        <v>614.704</v>
      </c>
      <c r="Y61" s="381">
        <f>IF(ISERROR(R61/X61-1),"         /0",IF(R61/X61&gt;5,"  *  ",(R61/X61-1)))</f>
        <v>-0.2385652281423254</v>
      </c>
    </row>
    <row r="62" spans="1:25" s="54" customFormat="1" ht="19.5" customHeight="1" thickBot="1">
      <c r="A62" s="382" t="s">
        <v>176</v>
      </c>
      <c r="B62" s="383">
        <v>178.32999999999998</v>
      </c>
      <c r="C62" s="384">
        <v>84.899</v>
      </c>
      <c r="D62" s="385">
        <v>75.55399999999999</v>
      </c>
      <c r="E62" s="384">
        <v>21.952</v>
      </c>
      <c r="F62" s="385">
        <f>SUM(B62:E62)</f>
        <v>360.73499999999996</v>
      </c>
      <c r="G62" s="386">
        <f>F62/$F$9</f>
        <v>0.006349607504011508</v>
      </c>
      <c r="H62" s="383">
        <v>290.22</v>
      </c>
      <c r="I62" s="384">
        <v>90.743</v>
      </c>
      <c r="J62" s="385">
        <v>321.474</v>
      </c>
      <c r="K62" s="384">
        <v>293.86100000000005</v>
      </c>
      <c r="L62" s="385">
        <f>SUM(H62:K62)</f>
        <v>996.298</v>
      </c>
      <c r="M62" s="456">
        <f t="shared" si="24"/>
        <v>-0.6379245968575668</v>
      </c>
      <c r="N62" s="457">
        <v>1875.1670000000004</v>
      </c>
      <c r="O62" s="384">
        <v>791.4259999999999</v>
      </c>
      <c r="P62" s="385">
        <v>182.53499999999997</v>
      </c>
      <c r="Q62" s="384">
        <v>44.938</v>
      </c>
      <c r="R62" s="385">
        <f>SUM(N62:Q62)</f>
        <v>2894.0660000000003</v>
      </c>
      <c r="S62" s="458">
        <f>R62/$R$9</f>
        <v>0.010457004504289907</v>
      </c>
      <c r="T62" s="383">
        <v>1615.522</v>
      </c>
      <c r="U62" s="384">
        <v>575.9580000000001</v>
      </c>
      <c r="V62" s="385">
        <v>1279.9019999999998</v>
      </c>
      <c r="W62" s="384">
        <v>1182.091</v>
      </c>
      <c r="X62" s="385">
        <f>SUM(T62:W62)</f>
        <v>4653.473</v>
      </c>
      <c r="Y62" s="388">
        <f>IF(ISERROR(R62/X62-1),"         /0",IF(R62/X62&gt;5,"  *  ",(R62/X62-1)))</f>
        <v>-0.37808471221386686</v>
      </c>
    </row>
    <row r="63" spans="1:25" s="428" customFormat="1" ht="19.5" customHeight="1">
      <c r="A63" s="421" t="s">
        <v>49</v>
      </c>
      <c r="B63" s="422">
        <f>SUM(B64:B66)</f>
        <v>875.69</v>
      </c>
      <c r="C63" s="423">
        <f>SUM(C64:C66)</f>
        <v>22.674999999999997</v>
      </c>
      <c r="D63" s="424">
        <f>SUM(D64:D66)</f>
        <v>0</v>
      </c>
      <c r="E63" s="423">
        <f>SUM(E64:E66)</f>
        <v>21.291</v>
      </c>
      <c r="F63" s="424">
        <f t="shared" si="18"/>
        <v>919.6560000000001</v>
      </c>
      <c r="G63" s="425">
        <f t="shared" si="19"/>
        <v>0.01618765752895951</v>
      </c>
      <c r="H63" s="422">
        <f>SUM(H64:H66)</f>
        <v>399.79099999999994</v>
      </c>
      <c r="I63" s="423">
        <f>SUM(I64:I66)</f>
        <v>53.018</v>
      </c>
      <c r="J63" s="424">
        <f>SUM(J64:J66)</f>
        <v>222.431</v>
      </c>
      <c r="K63" s="423">
        <f>SUM(K64:K66)</f>
        <v>15.871</v>
      </c>
      <c r="L63" s="424">
        <f>SUM(H63:K63)</f>
        <v>691.111</v>
      </c>
      <c r="M63" s="437">
        <f t="shared" si="24"/>
        <v>0.3306921753524399</v>
      </c>
      <c r="N63" s="438">
        <f>SUM(N64:N66)</f>
        <v>4809.37</v>
      </c>
      <c r="O63" s="423">
        <f>SUM(O64:O66)</f>
        <v>166.468</v>
      </c>
      <c r="P63" s="424">
        <f>SUM(P64:P66)</f>
        <v>106.673</v>
      </c>
      <c r="Q63" s="423">
        <f>SUM(Q64:Q66)</f>
        <v>150.01100000000002</v>
      </c>
      <c r="R63" s="424">
        <f t="shared" si="20"/>
        <v>5232.522</v>
      </c>
      <c r="S63" s="439">
        <f t="shared" si="21"/>
        <v>0.018906447234719605</v>
      </c>
      <c r="T63" s="422">
        <f>SUM(T64:T66)</f>
        <v>1917.828</v>
      </c>
      <c r="U63" s="423">
        <f>SUM(U64:U66)</f>
        <v>236.169</v>
      </c>
      <c r="V63" s="424">
        <f>SUM(V64:V66)</f>
        <v>1186.7230000000002</v>
      </c>
      <c r="W63" s="423">
        <f>SUM(W64:W66)</f>
        <v>320.33</v>
      </c>
      <c r="X63" s="424">
        <f t="shared" si="22"/>
        <v>3661.05</v>
      </c>
      <c r="Y63" s="427">
        <f t="shared" si="23"/>
        <v>0.4292407915761871</v>
      </c>
    </row>
    <row r="64" spans="1:25" ht="19.5" customHeight="1">
      <c r="A64" s="368" t="s">
        <v>207</v>
      </c>
      <c r="B64" s="369">
        <v>663.272</v>
      </c>
      <c r="C64" s="370">
        <v>0</v>
      </c>
      <c r="D64" s="371">
        <v>0</v>
      </c>
      <c r="E64" s="370">
        <v>0</v>
      </c>
      <c r="F64" s="371">
        <f t="shared" si="18"/>
        <v>663.272</v>
      </c>
      <c r="G64" s="372">
        <f t="shared" si="19"/>
        <v>0.011674821873122158</v>
      </c>
      <c r="H64" s="369"/>
      <c r="I64" s="370"/>
      <c r="J64" s="371">
        <v>222.431</v>
      </c>
      <c r="K64" s="370"/>
      <c r="L64" s="371">
        <f>SUM(H64:K64)</f>
        <v>222.431</v>
      </c>
      <c r="M64" s="450">
        <f t="shared" si="24"/>
        <v>1.981922483826445</v>
      </c>
      <c r="N64" s="451">
        <v>3188.368</v>
      </c>
      <c r="O64" s="370"/>
      <c r="P64" s="371"/>
      <c r="Q64" s="370"/>
      <c r="R64" s="371">
        <f t="shared" si="20"/>
        <v>3188.368</v>
      </c>
      <c r="S64" s="452">
        <f t="shared" si="21"/>
        <v>0.011520393293495655</v>
      </c>
      <c r="T64" s="369"/>
      <c r="U64" s="370"/>
      <c r="V64" s="371">
        <v>742.1020000000001</v>
      </c>
      <c r="W64" s="370"/>
      <c r="X64" s="371">
        <f t="shared" si="22"/>
        <v>742.1020000000001</v>
      </c>
      <c r="Y64" s="374">
        <f t="shared" si="23"/>
        <v>3.2964013033248794</v>
      </c>
    </row>
    <row r="65" spans="1:25" ht="19.5" customHeight="1">
      <c r="A65" s="375" t="s">
        <v>179</v>
      </c>
      <c r="B65" s="376">
        <v>126.14</v>
      </c>
      <c r="C65" s="377">
        <v>16.645</v>
      </c>
      <c r="D65" s="378">
        <v>0</v>
      </c>
      <c r="E65" s="377">
        <v>0</v>
      </c>
      <c r="F65" s="378">
        <f>SUM(B65:E65)</f>
        <v>142.785</v>
      </c>
      <c r="G65" s="379">
        <f>F65/$F$9</f>
        <v>0.002513281792618635</v>
      </c>
      <c r="H65" s="376">
        <v>232.13</v>
      </c>
      <c r="I65" s="377">
        <v>43.132999999999996</v>
      </c>
      <c r="J65" s="378"/>
      <c r="K65" s="377"/>
      <c r="L65" s="378">
        <f>SUM(H65:K65)</f>
        <v>275.263</v>
      </c>
      <c r="M65" s="453">
        <f t="shared" si="24"/>
        <v>-0.48127790513072954</v>
      </c>
      <c r="N65" s="454">
        <v>1080.74</v>
      </c>
      <c r="O65" s="377">
        <v>109.99</v>
      </c>
      <c r="P65" s="378"/>
      <c r="Q65" s="377"/>
      <c r="R65" s="378">
        <f>SUM(N65:Q65)</f>
        <v>1190.73</v>
      </c>
      <c r="S65" s="455">
        <f>R65/$R$9</f>
        <v>0.00430241361924473</v>
      </c>
      <c r="T65" s="376">
        <v>935.2859999999998</v>
      </c>
      <c r="U65" s="377">
        <v>132.631</v>
      </c>
      <c r="V65" s="378"/>
      <c r="W65" s="377"/>
      <c r="X65" s="378">
        <f>SUM(T65:W65)</f>
        <v>1067.917</v>
      </c>
      <c r="Y65" s="381">
        <f>IF(ISERROR(R65/X65-1),"         /0",IF(R65/X65&gt;5,"  *  ",(R65/X65-1)))</f>
        <v>0.11500238314400857</v>
      </c>
    </row>
    <row r="66" spans="1:25" ht="19.5" customHeight="1" thickBot="1">
      <c r="A66" s="382" t="s">
        <v>176</v>
      </c>
      <c r="B66" s="383">
        <v>86.278</v>
      </c>
      <c r="C66" s="384">
        <v>6.029999999999999</v>
      </c>
      <c r="D66" s="385">
        <v>0</v>
      </c>
      <c r="E66" s="384">
        <v>21.291</v>
      </c>
      <c r="F66" s="385">
        <f>SUM(B66:E66)</f>
        <v>113.599</v>
      </c>
      <c r="G66" s="386">
        <f>F66/$F$9</f>
        <v>0.0019995538632187155</v>
      </c>
      <c r="H66" s="383">
        <v>167.66099999999997</v>
      </c>
      <c r="I66" s="384">
        <v>9.885000000000002</v>
      </c>
      <c r="J66" s="385">
        <v>0</v>
      </c>
      <c r="K66" s="384">
        <v>15.871</v>
      </c>
      <c r="L66" s="385">
        <f>SUM(H66:K66)</f>
        <v>193.41699999999997</v>
      </c>
      <c r="M66" s="456">
        <f t="shared" si="24"/>
        <v>-0.4126731362806785</v>
      </c>
      <c r="N66" s="457">
        <v>540.2620000000001</v>
      </c>
      <c r="O66" s="384">
        <v>56.477999999999994</v>
      </c>
      <c r="P66" s="385">
        <v>106.673</v>
      </c>
      <c r="Q66" s="384">
        <v>150.01100000000002</v>
      </c>
      <c r="R66" s="385">
        <f>SUM(N66:Q66)</f>
        <v>853.424</v>
      </c>
      <c r="S66" s="458">
        <f>R66/$R$9</f>
        <v>0.0030836403219792184</v>
      </c>
      <c r="T66" s="383">
        <v>982.542</v>
      </c>
      <c r="U66" s="384">
        <v>103.53800000000001</v>
      </c>
      <c r="V66" s="385">
        <v>444.62100000000004</v>
      </c>
      <c r="W66" s="384">
        <v>320.33</v>
      </c>
      <c r="X66" s="385">
        <f>SUM(T66:W66)</f>
        <v>1851.031</v>
      </c>
      <c r="Y66" s="388">
        <f>IF(ISERROR(R66/X66-1),"         /0",IF(R66/X66&gt;5,"  *  ",(R66/X66-1)))</f>
        <v>-0.5389466735024967</v>
      </c>
    </row>
    <row r="67" spans="1:25" s="449" customFormat="1" ht="19.5" customHeight="1" thickBot="1">
      <c r="A67" s="440" t="s">
        <v>48</v>
      </c>
      <c r="B67" s="441">
        <v>10.46</v>
      </c>
      <c r="C67" s="442">
        <v>2.535</v>
      </c>
      <c r="D67" s="443">
        <v>0</v>
      </c>
      <c r="E67" s="442">
        <v>0</v>
      </c>
      <c r="F67" s="443">
        <f>SUM(B67:E67)</f>
        <v>12.995000000000001</v>
      </c>
      <c r="G67" s="444">
        <f>F67/$F$9</f>
        <v>0.0002287361900415251</v>
      </c>
      <c r="H67" s="441">
        <v>64.327</v>
      </c>
      <c r="I67" s="442">
        <v>0.9049999999999999</v>
      </c>
      <c r="J67" s="443">
        <v>4.072</v>
      </c>
      <c r="K67" s="442">
        <v>2.5509999999999997</v>
      </c>
      <c r="L67" s="443">
        <f>SUM(H67:K67)</f>
        <v>71.855</v>
      </c>
      <c r="M67" s="445">
        <f t="shared" si="24"/>
        <v>-0.8191496764317028</v>
      </c>
      <c r="N67" s="446">
        <v>220.739</v>
      </c>
      <c r="O67" s="442">
        <v>10.628</v>
      </c>
      <c r="P67" s="443">
        <v>173.703</v>
      </c>
      <c r="Q67" s="442"/>
      <c r="R67" s="443">
        <f>SUM(N67:Q67)</f>
        <v>405.07000000000005</v>
      </c>
      <c r="S67" s="447">
        <f>R67/$R$9</f>
        <v>0.0014636220509666028</v>
      </c>
      <c r="T67" s="441">
        <v>346.52400000000006</v>
      </c>
      <c r="U67" s="442">
        <v>3.191</v>
      </c>
      <c r="V67" s="443">
        <v>4.172</v>
      </c>
      <c r="W67" s="442">
        <v>2.731</v>
      </c>
      <c r="X67" s="443">
        <f>SUM(T67:W67)</f>
        <v>356.61800000000005</v>
      </c>
      <c r="Y67" s="448">
        <f>IF(ISERROR(R67/X67-1),"         /0",IF(R67/X67&gt;5,"  *  ",(R67/X67-1)))</f>
        <v>0.13586526759726092</v>
      </c>
    </row>
    <row r="68" ht="9" customHeight="1" thickTop="1">
      <c r="A68" s="29"/>
    </row>
    <row r="69" ht="14.25">
      <c r="A69" s="29" t="s">
        <v>37</v>
      </c>
    </row>
    <row r="70" ht="14.25">
      <c r="A70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8:Y65536 M68:M65536 Y3 M3">
    <cfRule type="cellIs" priority="4" dxfId="99" operator="lessThan" stopIfTrue="1">
      <formula>0</formula>
    </cfRule>
  </conditionalFormatting>
  <conditionalFormatting sqref="Y9:Y67 M9:M67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H16" sqref="H16"/>
    </sheetView>
  </sheetViews>
  <sheetFormatPr defaultColWidth="8.00390625" defaultRowHeight="15"/>
  <cols>
    <col min="1" max="1" width="25.421875" style="30" customWidth="1"/>
    <col min="2" max="2" width="39.421875" style="30" customWidth="1"/>
    <col min="3" max="3" width="12.421875" style="30" customWidth="1"/>
    <col min="4" max="4" width="12.421875" style="30" bestFit="1" customWidth="1"/>
    <col min="5" max="5" width="9.140625" style="30" bestFit="1" customWidth="1"/>
    <col min="6" max="6" width="11.421875" style="30" bestFit="1" customWidth="1"/>
    <col min="7" max="7" width="11.7109375" style="30" customWidth="1"/>
    <col min="8" max="8" width="10.421875" style="30" customWidth="1"/>
    <col min="9" max="10" width="12.7109375" style="30" bestFit="1" customWidth="1"/>
    <col min="11" max="11" width="9.7109375" style="30" bestFit="1" customWidth="1"/>
    <col min="12" max="12" width="10.57421875" style="30" bestFit="1" customWidth="1"/>
    <col min="13" max="13" width="12.7109375" style="30" bestFit="1" customWidth="1"/>
    <col min="14" max="14" width="9.421875" style="30" customWidth="1"/>
    <col min="15" max="16" width="13.00390625" style="30" bestFit="1" customWidth="1"/>
    <col min="17" max="18" width="10.57421875" style="30" bestFit="1" customWidth="1"/>
    <col min="19" max="19" width="13.00390625" style="30" bestFit="1" customWidth="1"/>
    <col min="20" max="20" width="10.57421875" style="30" customWidth="1"/>
    <col min="21" max="22" width="13.140625" style="30" bestFit="1" customWidth="1"/>
    <col min="23" max="23" width="10.28125" style="30" customWidth="1"/>
    <col min="24" max="24" width="10.8515625" style="30" bestFit="1" customWidth="1"/>
    <col min="25" max="25" width="13.00390625" style="30" bestFit="1" customWidth="1"/>
    <col min="26" max="26" width="9.8515625" style="30" bestFit="1" customWidth="1"/>
    <col min="27" max="16384" width="8.00390625" style="30" customWidth="1"/>
  </cols>
  <sheetData>
    <row r="1" spans="1:26" ht="16.5">
      <c r="A1" s="206" t="s">
        <v>147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07"/>
      <c r="N1" s="207"/>
      <c r="Y1" s="562" t="s">
        <v>26</v>
      </c>
      <c r="Z1" s="562"/>
    </row>
    <row r="2" spans="1:26" ht="16.5">
      <c r="A2" s="210" t="s">
        <v>146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07"/>
      <c r="N2" s="207"/>
      <c r="Y2" s="208"/>
      <c r="Z2" s="208"/>
    </row>
    <row r="3" ht="9.75" customHeight="1" thickBot="1"/>
    <row r="4" spans="1:26" ht="24.75" customHeight="1" thickTop="1">
      <c r="A4" s="594" t="s">
        <v>112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6"/>
    </row>
    <row r="5" spans="1:26" ht="21" customHeight="1" thickBot="1">
      <c r="A5" s="606" t="s">
        <v>40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8"/>
    </row>
    <row r="6" spans="1:26" s="48" customFormat="1" ht="19.5" customHeight="1" thickBot="1" thickTop="1">
      <c r="A6" s="670" t="s">
        <v>113</v>
      </c>
      <c r="B6" s="670" t="s">
        <v>114</v>
      </c>
      <c r="C6" s="585" t="s">
        <v>33</v>
      </c>
      <c r="D6" s="586"/>
      <c r="E6" s="586"/>
      <c r="F6" s="586"/>
      <c r="G6" s="586"/>
      <c r="H6" s="586"/>
      <c r="I6" s="586"/>
      <c r="J6" s="586"/>
      <c r="K6" s="587"/>
      <c r="L6" s="587"/>
      <c r="M6" s="587"/>
      <c r="N6" s="588"/>
      <c r="O6" s="589" t="s">
        <v>32</v>
      </c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8"/>
    </row>
    <row r="7" spans="1:26" s="47" customFormat="1" ht="26.25" customHeight="1" thickBot="1">
      <c r="A7" s="671"/>
      <c r="B7" s="671"/>
      <c r="C7" s="679" t="s">
        <v>159</v>
      </c>
      <c r="D7" s="675"/>
      <c r="E7" s="675"/>
      <c r="F7" s="675"/>
      <c r="G7" s="676"/>
      <c r="H7" s="677" t="s">
        <v>31</v>
      </c>
      <c r="I7" s="679" t="s">
        <v>160</v>
      </c>
      <c r="J7" s="675"/>
      <c r="K7" s="675"/>
      <c r="L7" s="675"/>
      <c r="M7" s="676"/>
      <c r="N7" s="677" t="s">
        <v>30</v>
      </c>
      <c r="O7" s="674" t="s">
        <v>161</v>
      </c>
      <c r="P7" s="675"/>
      <c r="Q7" s="675"/>
      <c r="R7" s="675"/>
      <c r="S7" s="676"/>
      <c r="T7" s="677" t="s">
        <v>31</v>
      </c>
      <c r="U7" s="674" t="s">
        <v>163</v>
      </c>
      <c r="V7" s="675"/>
      <c r="W7" s="675"/>
      <c r="X7" s="675"/>
      <c r="Y7" s="676"/>
      <c r="Z7" s="677" t="s">
        <v>30</v>
      </c>
    </row>
    <row r="8" spans="1:26" s="42" customFormat="1" ht="26.25" customHeight="1">
      <c r="A8" s="672"/>
      <c r="B8" s="672"/>
      <c r="C8" s="603" t="s">
        <v>20</v>
      </c>
      <c r="D8" s="604"/>
      <c r="E8" s="601" t="s">
        <v>19</v>
      </c>
      <c r="F8" s="602"/>
      <c r="G8" s="590" t="s">
        <v>15</v>
      </c>
      <c r="H8" s="583"/>
      <c r="I8" s="603" t="s">
        <v>20</v>
      </c>
      <c r="J8" s="604"/>
      <c r="K8" s="601" t="s">
        <v>19</v>
      </c>
      <c r="L8" s="602"/>
      <c r="M8" s="590" t="s">
        <v>15</v>
      </c>
      <c r="N8" s="583"/>
      <c r="O8" s="604" t="s">
        <v>20</v>
      </c>
      <c r="P8" s="604"/>
      <c r="Q8" s="609" t="s">
        <v>19</v>
      </c>
      <c r="R8" s="604"/>
      <c r="S8" s="590" t="s">
        <v>15</v>
      </c>
      <c r="T8" s="583"/>
      <c r="U8" s="610" t="s">
        <v>20</v>
      </c>
      <c r="V8" s="602"/>
      <c r="W8" s="601" t="s">
        <v>19</v>
      </c>
      <c r="X8" s="605"/>
      <c r="Y8" s="590" t="s">
        <v>15</v>
      </c>
      <c r="Z8" s="583"/>
    </row>
    <row r="9" spans="1:26" s="42" customFormat="1" ht="31.5" thickBot="1">
      <c r="A9" s="673"/>
      <c r="B9" s="673"/>
      <c r="C9" s="45" t="s">
        <v>17</v>
      </c>
      <c r="D9" s="43" t="s">
        <v>16</v>
      </c>
      <c r="E9" s="44" t="s">
        <v>17</v>
      </c>
      <c r="F9" s="43" t="s">
        <v>16</v>
      </c>
      <c r="G9" s="591"/>
      <c r="H9" s="678"/>
      <c r="I9" s="45" t="s">
        <v>17</v>
      </c>
      <c r="J9" s="43" t="s">
        <v>16</v>
      </c>
      <c r="K9" s="44" t="s">
        <v>17</v>
      </c>
      <c r="L9" s="43" t="s">
        <v>16</v>
      </c>
      <c r="M9" s="591"/>
      <c r="N9" s="678"/>
      <c r="O9" s="46" t="s">
        <v>17</v>
      </c>
      <c r="P9" s="43" t="s">
        <v>16</v>
      </c>
      <c r="Q9" s="44" t="s">
        <v>17</v>
      </c>
      <c r="R9" s="43" t="s">
        <v>16</v>
      </c>
      <c r="S9" s="591"/>
      <c r="T9" s="678"/>
      <c r="U9" s="45" t="s">
        <v>17</v>
      </c>
      <c r="V9" s="43" t="s">
        <v>16</v>
      </c>
      <c r="W9" s="44" t="s">
        <v>17</v>
      </c>
      <c r="X9" s="43" t="s">
        <v>16</v>
      </c>
      <c r="Y9" s="591"/>
      <c r="Z9" s="678"/>
    </row>
    <row r="10" spans="1:26" s="223" customFormat="1" ht="18" customHeight="1" thickBot="1" thickTop="1">
      <c r="A10" s="757" t="s">
        <v>22</v>
      </c>
      <c r="B10" s="213"/>
      <c r="C10" s="214">
        <f>SUM(C11:C63)</f>
        <v>2055184</v>
      </c>
      <c r="D10" s="215">
        <f>SUM(D11:D63)</f>
        <v>2055184</v>
      </c>
      <c r="E10" s="216">
        <f>SUM(E11:E63)</f>
        <v>57513</v>
      </c>
      <c r="F10" s="215">
        <f>SUM(F11:F63)</f>
        <v>57513</v>
      </c>
      <c r="G10" s="217">
        <f>SUM(C10:F10)</f>
        <v>4225394</v>
      </c>
      <c r="H10" s="218">
        <f aca="true" t="shared" si="0" ref="H10:H19">G10/$G$10</f>
        <v>1</v>
      </c>
      <c r="I10" s="219">
        <f>SUM(I11:I63)</f>
        <v>1818781</v>
      </c>
      <c r="J10" s="215">
        <f>SUM(J11:J63)</f>
        <v>1818781</v>
      </c>
      <c r="K10" s="216">
        <f>SUM(K11:K63)</f>
        <v>59345</v>
      </c>
      <c r="L10" s="215">
        <f>SUM(L11:L63)</f>
        <v>59345</v>
      </c>
      <c r="M10" s="217">
        <f aca="true" t="shared" si="1" ref="M10:M19">SUM(I10:L10)</f>
        <v>3756252</v>
      </c>
      <c r="N10" s="220">
        <f aca="true" t="shared" si="2" ref="N10:N19">IF(ISERROR(G10/M10-1),"         /0",(G10/M10-1))</f>
        <v>0.12489630621161729</v>
      </c>
      <c r="O10" s="221">
        <f>SUM(O11:O63)</f>
        <v>10004222</v>
      </c>
      <c r="P10" s="215">
        <f>SUM(P11:P63)</f>
        <v>10004222</v>
      </c>
      <c r="Q10" s="216">
        <f>SUM(Q11:Q63)</f>
        <v>287135</v>
      </c>
      <c r="R10" s="215">
        <f>SUM(R11:R63)</f>
        <v>287135</v>
      </c>
      <c r="S10" s="217">
        <f aca="true" t="shared" si="3" ref="S10:S19">SUM(O10:R10)</f>
        <v>20582714</v>
      </c>
      <c r="T10" s="218">
        <f aca="true" t="shared" si="4" ref="T10:T19">S10/$S$10</f>
        <v>1</v>
      </c>
      <c r="U10" s="219">
        <f>SUM(U11:U63)</f>
        <v>9028657</v>
      </c>
      <c r="V10" s="215">
        <f>SUM(V11:V63)</f>
        <v>9028657</v>
      </c>
      <c r="W10" s="216">
        <f>SUM(W11:W63)</f>
        <v>298603</v>
      </c>
      <c r="X10" s="215">
        <f>SUM(X11:X63)</f>
        <v>298603</v>
      </c>
      <c r="Y10" s="217">
        <f aca="true" t="shared" si="5" ref="Y10:Y19">SUM(U10:X10)</f>
        <v>18654520</v>
      </c>
      <c r="Z10" s="222">
        <f>IF(ISERROR(S10/Y10-1),"         /0",(S10/Y10-1))</f>
        <v>0.1033633671624894</v>
      </c>
    </row>
    <row r="11" spans="1:26" ht="21" customHeight="1" thickTop="1">
      <c r="A11" s="509" t="s">
        <v>449</v>
      </c>
      <c r="B11" s="459" t="s">
        <v>450</v>
      </c>
      <c r="C11" s="460">
        <v>746094</v>
      </c>
      <c r="D11" s="461">
        <v>765475</v>
      </c>
      <c r="E11" s="462">
        <v>10870</v>
      </c>
      <c r="F11" s="461">
        <v>10698</v>
      </c>
      <c r="G11" s="463">
        <f aca="true" t="shared" si="6" ref="G11:G63">SUM(C11:F11)</f>
        <v>1533137</v>
      </c>
      <c r="H11" s="464">
        <f t="shared" si="0"/>
        <v>0.36283882639110104</v>
      </c>
      <c r="I11" s="465">
        <v>659438</v>
      </c>
      <c r="J11" s="461">
        <v>681204</v>
      </c>
      <c r="K11" s="462">
        <v>11185</v>
      </c>
      <c r="L11" s="461">
        <v>11195</v>
      </c>
      <c r="M11" s="463">
        <f t="shared" si="1"/>
        <v>1363022</v>
      </c>
      <c r="N11" s="466">
        <f t="shared" si="2"/>
        <v>0.12480722981727377</v>
      </c>
      <c r="O11" s="460">
        <v>3472540</v>
      </c>
      <c r="P11" s="461">
        <v>3662506</v>
      </c>
      <c r="Q11" s="462">
        <v>49043</v>
      </c>
      <c r="R11" s="461">
        <v>47378</v>
      </c>
      <c r="S11" s="463">
        <f t="shared" si="3"/>
        <v>7231467</v>
      </c>
      <c r="T11" s="464">
        <f t="shared" si="4"/>
        <v>0.3513369033840727</v>
      </c>
      <c r="U11" s="465">
        <v>3249440</v>
      </c>
      <c r="V11" s="461">
        <v>3408896</v>
      </c>
      <c r="W11" s="462">
        <v>53131</v>
      </c>
      <c r="X11" s="461">
        <v>51621</v>
      </c>
      <c r="Y11" s="463">
        <f t="shared" si="5"/>
        <v>6763088</v>
      </c>
      <c r="Z11" s="467">
        <f aca="true" t="shared" si="7" ref="Z11:Z19">IF(ISERROR(S11/Y11-1),"         /0",IF(S11/Y11&gt;5,"  *  ",(S11/Y11-1)))</f>
        <v>0.06925519821714587</v>
      </c>
    </row>
    <row r="12" spans="1:26" ht="21" customHeight="1">
      <c r="A12" s="510" t="s">
        <v>451</v>
      </c>
      <c r="B12" s="468" t="s">
        <v>452</v>
      </c>
      <c r="C12" s="469">
        <v>273892</v>
      </c>
      <c r="D12" s="470">
        <v>270390</v>
      </c>
      <c r="E12" s="471">
        <v>1139</v>
      </c>
      <c r="F12" s="470">
        <v>1664</v>
      </c>
      <c r="G12" s="472">
        <f t="shared" si="6"/>
        <v>547085</v>
      </c>
      <c r="H12" s="473">
        <f t="shared" si="0"/>
        <v>0.1294754997995453</v>
      </c>
      <c r="I12" s="474">
        <v>234100</v>
      </c>
      <c r="J12" s="470">
        <v>232946</v>
      </c>
      <c r="K12" s="471">
        <v>608</v>
      </c>
      <c r="L12" s="470">
        <v>796</v>
      </c>
      <c r="M12" s="472">
        <f t="shared" si="1"/>
        <v>468450</v>
      </c>
      <c r="N12" s="475">
        <f t="shared" si="2"/>
        <v>0.16786209840964883</v>
      </c>
      <c r="O12" s="469">
        <v>1324400</v>
      </c>
      <c r="P12" s="470">
        <v>1302290</v>
      </c>
      <c r="Q12" s="471">
        <v>7154</v>
      </c>
      <c r="R12" s="470">
        <v>7152</v>
      </c>
      <c r="S12" s="472">
        <f t="shared" si="3"/>
        <v>2640996</v>
      </c>
      <c r="T12" s="473">
        <f t="shared" si="4"/>
        <v>0.12831135874501293</v>
      </c>
      <c r="U12" s="474">
        <v>1128440</v>
      </c>
      <c r="V12" s="470">
        <v>1103645</v>
      </c>
      <c r="W12" s="471">
        <v>5574</v>
      </c>
      <c r="X12" s="470">
        <v>5835</v>
      </c>
      <c r="Y12" s="472">
        <f t="shared" si="5"/>
        <v>2243494</v>
      </c>
      <c r="Z12" s="476">
        <f t="shared" si="7"/>
        <v>0.1771798810248657</v>
      </c>
    </row>
    <row r="13" spans="1:26" ht="21" customHeight="1">
      <c r="A13" s="510" t="s">
        <v>453</v>
      </c>
      <c r="B13" s="468" t="s">
        <v>454</v>
      </c>
      <c r="C13" s="469">
        <v>163887</v>
      </c>
      <c r="D13" s="470">
        <v>163179</v>
      </c>
      <c r="E13" s="471">
        <v>472</v>
      </c>
      <c r="F13" s="470">
        <v>461</v>
      </c>
      <c r="G13" s="472">
        <f t="shared" si="6"/>
        <v>327999</v>
      </c>
      <c r="H13" s="473">
        <f t="shared" si="0"/>
        <v>0.07762566047095253</v>
      </c>
      <c r="I13" s="474">
        <v>154827</v>
      </c>
      <c r="J13" s="470">
        <v>150098</v>
      </c>
      <c r="K13" s="471">
        <v>198</v>
      </c>
      <c r="L13" s="470">
        <v>93</v>
      </c>
      <c r="M13" s="472">
        <f t="shared" si="1"/>
        <v>305216</v>
      </c>
      <c r="N13" s="475">
        <f t="shared" si="2"/>
        <v>0.07464549695953027</v>
      </c>
      <c r="O13" s="469">
        <v>919323</v>
      </c>
      <c r="P13" s="470">
        <v>898067</v>
      </c>
      <c r="Q13" s="471">
        <v>2304</v>
      </c>
      <c r="R13" s="470">
        <v>2000</v>
      </c>
      <c r="S13" s="472">
        <f t="shared" si="3"/>
        <v>1821694</v>
      </c>
      <c r="T13" s="473">
        <f t="shared" si="4"/>
        <v>0.08850601529030623</v>
      </c>
      <c r="U13" s="474">
        <v>813041</v>
      </c>
      <c r="V13" s="470">
        <v>795139</v>
      </c>
      <c r="W13" s="471">
        <v>1480</v>
      </c>
      <c r="X13" s="470">
        <v>1252</v>
      </c>
      <c r="Y13" s="472">
        <f t="shared" si="5"/>
        <v>1610912</v>
      </c>
      <c r="Z13" s="476">
        <f t="shared" si="7"/>
        <v>0.13084637770405827</v>
      </c>
    </row>
    <row r="14" spans="1:26" ht="21" customHeight="1">
      <c r="A14" s="510" t="s">
        <v>455</v>
      </c>
      <c r="B14" s="468" t="s">
        <v>456</v>
      </c>
      <c r="C14" s="469">
        <v>162490</v>
      </c>
      <c r="D14" s="470">
        <v>162383</v>
      </c>
      <c r="E14" s="471">
        <v>987</v>
      </c>
      <c r="F14" s="470">
        <v>1272</v>
      </c>
      <c r="G14" s="472">
        <f t="shared" si="6"/>
        <v>327132</v>
      </c>
      <c r="H14" s="473">
        <f t="shared" si="0"/>
        <v>0.07742047250504923</v>
      </c>
      <c r="I14" s="474">
        <v>143594</v>
      </c>
      <c r="J14" s="470">
        <v>143038</v>
      </c>
      <c r="K14" s="471">
        <v>1149</v>
      </c>
      <c r="L14" s="470">
        <v>1048</v>
      </c>
      <c r="M14" s="472">
        <f t="shared" si="1"/>
        <v>288829</v>
      </c>
      <c r="N14" s="475">
        <f t="shared" si="2"/>
        <v>0.1326147997604119</v>
      </c>
      <c r="O14" s="469">
        <v>785071</v>
      </c>
      <c r="P14" s="470">
        <v>766378</v>
      </c>
      <c r="Q14" s="471">
        <v>7107</v>
      </c>
      <c r="R14" s="470">
        <v>6755</v>
      </c>
      <c r="S14" s="472">
        <f t="shared" si="3"/>
        <v>1565311</v>
      </c>
      <c r="T14" s="473">
        <f t="shared" si="4"/>
        <v>0.07604978624296097</v>
      </c>
      <c r="U14" s="474">
        <v>683824</v>
      </c>
      <c r="V14" s="470">
        <v>671918</v>
      </c>
      <c r="W14" s="471">
        <v>7241</v>
      </c>
      <c r="X14" s="470">
        <v>6408</v>
      </c>
      <c r="Y14" s="472">
        <f t="shared" si="5"/>
        <v>1369391</v>
      </c>
      <c r="Z14" s="476">
        <f t="shared" si="7"/>
        <v>0.14307089793930294</v>
      </c>
    </row>
    <row r="15" spans="1:26" ht="21" customHeight="1">
      <c r="A15" s="510" t="s">
        <v>457</v>
      </c>
      <c r="B15" s="468" t="s">
        <v>458</v>
      </c>
      <c r="C15" s="469">
        <v>92612</v>
      </c>
      <c r="D15" s="470">
        <v>89947</v>
      </c>
      <c r="E15" s="471">
        <v>3138</v>
      </c>
      <c r="F15" s="470">
        <v>3394</v>
      </c>
      <c r="G15" s="472">
        <f t="shared" si="6"/>
        <v>189091</v>
      </c>
      <c r="H15" s="473">
        <f t="shared" si="0"/>
        <v>0.044751093034164385</v>
      </c>
      <c r="I15" s="474">
        <v>84547</v>
      </c>
      <c r="J15" s="470">
        <v>81811</v>
      </c>
      <c r="K15" s="471">
        <v>3067</v>
      </c>
      <c r="L15" s="470">
        <v>3087</v>
      </c>
      <c r="M15" s="472">
        <f t="shared" si="1"/>
        <v>172512</v>
      </c>
      <c r="N15" s="475">
        <f t="shared" si="2"/>
        <v>0.09610345946948629</v>
      </c>
      <c r="O15" s="469">
        <v>461580</v>
      </c>
      <c r="P15" s="470">
        <v>437292</v>
      </c>
      <c r="Q15" s="471">
        <v>15771</v>
      </c>
      <c r="R15" s="470">
        <v>16382</v>
      </c>
      <c r="S15" s="472">
        <f t="shared" si="3"/>
        <v>931025</v>
      </c>
      <c r="T15" s="473">
        <f t="shared" si="4"/>
        <v>0.04523334483489398</v>
      </c>
      <c r="U15" s="474">
        <v>421471</v>
      </c>
      <c r="V15" s="470">
        <v>407887</v>
      </c>
      <c r="W15" s="471">
        <v>15848</v>
      </c>
      <c r="X15" s="470">
        <v>16098</v>
      </c>
      <c r="Y15" s="472">
        <f t="shared" si="5"/>
        <v>861304</v>
      </c>
      <c r="Z15" s="476">
        <f t="shared" si="7"/>
        <v>0.08094819018604338</v>
      </c>
    </row>
    <row r="16" spans="1:26" ht="21" customHeight="1">
      <c r="A16" s="510" t="s">
        <v>459</v>
      </c>
      <c r="B16" s="468" t="s">
        <v>460</v>
      </c>
      <c r="C16" s="469">
        <v>88560</v>
      </c>
      <c r="D16" s="470">
        <v>85704</v>
      </c>
      <c r="E16" s="471">
        <v>294</v>
      </c>
      <c r="F16" s="470">
        <v>151</v>
      </c>
      <c r="G16" s="472">
        <f t="shared" si="6"/>
        <v>174709</v>
      </c>
      <c r="H16" s="473">
        <f t="shared" si="0"/>
        <v>0.041347386776239094</v>
      </c>
      <c r="I16" s="474">
        <v>69705</v>
      </c>
      <c r="J16" s="470">
        <v>65808</v>
      </c>
      <c r="K16" s="471">
        <v>60</v>
      </c>
      <c r="L16" s="470">
        <v>81</v>
      </c>
      <c r="M16" s="472">
        <f t="shared" si="1"/>
        <v>135654</v>
      </c>
      <c r="N16" s="475">
        <f t="shared" si="2"/>
        <v>0.2879015731198491</v>
      </c>
      <c r="O16" s="469">
        <v>480837</v>
      </c>
      <c r="P16" s="470">
        <v>468268</v>
      </c>
      <c r="Q16" s="471">
        <v>1188</v>
      </c>
      <c r="R16" s="470">
        <v>1318</v>
      </c>
      <c r="S16" s="472">
        <f t="shared" si="3"/>
        <v>951611</v>
      </c>
      <c r="T16" s="473">
        <f t="shared" si="4"/>
        <v>0.04623350448342235</v>
      </c>
      <c r="U16" s="474">
        <v>351830</v>
      </c>
      <c r="V16" s="470">
        <v>337634</v>
      </c>
      <c r="W16" s="471">
        <v>391</v>
      </c>
      <c r="X16" s="470">
        <v>898</v>
      </c>
      <c r="Y16" s="472">
        <f t="shared" si="5"/>
        <v>690753</v>
      </c>
      <c r="Z16" s="476">
        <f t="shared" si="7"/>
        <v>0.3776429490715205</v>
      </c>
    </row>
    <row r="17" spans="1:26" ht="21" customHeight="1">
      <c r="A17" s="510" t="s">
        <v>461</v>
      </c>
      <c r="B17" s="468" t="s">
        <v>462</v>
      </c>
      <c r="C17" s="469">
        <v>82061</v>
      </c>
      <c r="D17" s="470">
        <v>82756</v>
      </c>
      <c r="E17" s="471">
        <v>803</v>
      </c>
      <c r="F17" s="470">
        <v>794</v>
      </c>
      <c r="G17" s="472">
        <f t="shared" si="6"/>
        <v>166414</v>
      </c>
      <c r="H17" s="473">
        <f>G17/$G$10</f>
        <v>0.0393842562374065</v>
      </c>
      <c r="I17" s="474">
        <v>68896</v>
      </c>
      <c r="J17" s="470">
        <v>68365</v>
      </c>
      <c r="K17" s="471">
        <v>6808</v>
      </c>
      <c r="L17" s="470">
        <v>6456</v>
      </c>
      <c r="M17" s="472">
        <f>SUM(I17:L17)</f>
        <v>150525</v>
      </c>
      <c r="N17" s="475">
        <f>IF(ISERROR(G17/M17-1),"         /0",(G17/M17-1))</f>
        <v>0.10555721640923443</v>
      </c>
      <c r="O17" s="469">
        <v>414121</v>
      </c>
      <c r="P17" s="470">
        <v>407539</v>
      </c>
      <c r="Q17" s="471">
        <v>24055</v>
      </c>
      <c r="R17" s="470">
        <v>24364</v>
      </c>
      <c r="S17" s="472">
        <f>SUM(O17:R17)</f>
        <v>870079</v>
      </c>
      <c r="T17" s="473">
        <f>S17/$S$10</f>
        <v>0.04227231646905262</v>
      </c>
      <c r="U17" s="474">
        <v>385461</v>
      </c>
      <c r="V17" s="470">
        <v>377735</v>
      </c>
      <c r="W17" s="471">
        <v>37905</v>
      </c>
      <c r="X17" s="470">
        <v>37332</v>
      </c>
      <c r="Y17" s="472">
        <f>SUM(U17:X17)</f>
        <v>838433</v>
      </c>
      <c r="Z17" s="476">
        <f>IF(ISERROR(S17/Y17-1),"         /0",IF(S17/Y17&gt;5,"  *  ",(S17/Y17-1)))</f>
        <v>0.03774422046842152</v>
      </c>
    </row>
    <row r="18" spans="1:26" ht="21" customHeight="1">
      <c r="A18" s="510" t="s">
        <v>463</v>
      </c>
      <c r="B18" s="468" t="s">
        <v>464</v>
      </c>
      <c r="C18" s="469">
        <v>70908</v>
      </c>
      <c r="D18" s="470">
        <v>68832</v>
      </c>
      <c r="E18" s="471">
        <v>496</v>
      </c>
      <c r="F18" s="470">
        <v>760</v>
      </c>
      <c r="G18" s="472">
        <f t="shared" si="6"/>
        <v>140996</v>
      </c>
      <c r="H18" s="473">
        <f>G18/$G$10</f>
        <v>0.03336872253806391</v>
      </c>
      <c r="I18" s="474">
        <v>61936</v>
      </c>
      <c r="J18" s="470">
        <v>59738</v>
      </c>
      <c r="K18" s="471">
        <v>613</v>
      </c>
      <c r="L18" s="470">
        <v>509</v>
      </c>
      <c r="M18" s="472">
        <f>SUM(I18:L18)</f>
        <v>122796</v>
      </c>
      <c r="N18" s="475">
        <f>IF(ISERROR(G18/M18-1),"         /0",(G18/M18-1))</f>
        <v>0.14821329685006024</v>
      </c>
      <c r="O18" s="469">
        <v>332469</v>
      </c>
      <c r="P18" s="470">
        <v>315035</v>
      </c>
      <c r="Q18" s="471">
        <v>2076</v>
      </c>
      <c r="R18" s="470">
        <v>2585</v>
      </c>
      <c r="S18" s="472">
        <f>SUM(O18:R18)</f>
        <v>652165</v>
      </c>
      <c r="T18" s="473">
        <f>S18/$S$10</f>
        <v>0.031685082929296886</v>
      </c>
      <c r="U18" s="474">
        <v>293118</v>
      </c>
      <c r="V18" s="470">
        <v>279662</v>
      </c>
      <c r="W18" s="471">
        <v>2699</v>
      </c>
      <c r="X18" s="470">
        <v>3389</v>
      </c>
      <c r="Y18" s="472">
        <f>SUM(U18:X18)</f>
        <v>578868</v>
      </c>
      <c r="Z18" s="476">
        <f>IF(ISERROR(S18/Y18-1),"         /0",IF(S18/Y18&gt;5,"  *  ",(S18/Y18-1)))</f>
        <v>0.12662126771561044</v>
      </c>
    </row>
    <row r="19" spans="1:26" ht="21" customHeight="1">
      <c r="A19" s="510" t="s">
        <v>465</v>
      </c>
      <c r="B19" s="468" t="s">
        <v>466</v>
      </c>
      <c r="C19" s="469">
        <v>62648</v>
      </c>
      <c r="D19" s="470">
        <v>60920</v>
      </c>
      <c r="E19" s="471">
        <v>388</v>
      </c>
      <c r="F19" s="470">
        <v>731</v>
      </c>
      <c r="G19" s="472">
        <f t="shared" si="6"/>
        <v>124687</v>
      </c>
      <c r="H19" s="473">
        <f t="shared" si="0"/>
        <v>0.02950896413446888</v>
      </c>
      <c r="I19" s="474">
        <v>62513</v>
      </c>
      <c r="J19" s="470">
        <v>59992</v>
      </c>
      <c r="K19" s="471">
        <v>204</v>
      </c>
      <c r="L19" s="470">
        <v>700</v>
      </c>
      <c r="M19" s="472">
        <f t="shared" si="1"/>
        <v>123409</v>
      </c>
      <c r="N19" s="475">
        <f t="shared" si="2"/>
        <v>0.010355808733560679</v>
      </c>
      <c r="O19" s="469">
        <v>315917</v>
      </c>
      <c r="P19" s="470">
        <v>299717</v>
      </c>
      <c r="Q19" s="471">
        <v>1224</v>
      </c>
      <c r="R19" s="470">
        <v>2937</v>
      </c>
      <c r="S19" s="472">
        <f t="shared" si="3"/>
        <v>619795</v>
      </c>
      <c r="T19" s="473">
        <f t="shared" si="4"/>
        <v>0.030112404029905872</v>
      </c>
      <c r="U19" s="474">
        <v>317476</v>
      </c>
      <c r="V19" s="470">
        <v>298975</v>
      </c>
      <c r="W19" s="471">
        <v>2860</v>
      </c>
      <c r="X19" s="470">
        <v>4109</v>
      </c>
      <c r="Y19" s="472">
        <f t="shared" si="5"/>
        <v>623420</v>
      </c>
      <c r="Z19" s="476">
        <f t="shared" si="7"/>
        <v>-0.005814699560488967</v>
      </c>
    </row>
    <row r="20" spans="1:26" ht="21" customHeight="1">
      <c r="A20" s="510" t="s">
        <v>467</v>
      </c>
      <c r="B20" s="468" t="s">
        <v>468</v>
      </c>
      <c r="C20" s="469">
        <v>41092</v>
      </c>
      <c r="D20" s="470">
        <v>41345</v>
      </c>
      <c r="E20" s="471">
        <v>2973</v>
      </c>
      <c r="F20" s="470">
        <v>2890</v>
      </c>
      <c r="G20" s="472">
        <f t="shared" si="6"/>
        <v>88300</v>
      </c>
      <c r="H20" s="473">
        <f aca="true" t="shared" si="8" ref="H20:H30">G20/$G$10</f>
        <v>0.020897459503184793</v>
      </c>
      <c r="I20" s="474">
        <v>41441</v>
      </c>
      <c r="J20" s="470">
        <v>41062</v>
      </c>
      <c r="K20" s="471">
        <v>4489</v>
      </c>
      <c r="L20" s="470">
        <v>4410</v>
      </c>
      <c r="M20" s="472">
        <f aca="true" t="shared" si="9" ref="M20:M30">SUM(I20:L20)</f>
        <v>91402</v>
      </c>
      <c r="N20" s="475">
        <f aca="true" t="shared" si="10" ref="N20:N30">IF(ISERROR(G20/M20-1),"         /0",(G20/M20-1))</f>
        <v>-0.033937988227828675</v>
      </c>
      <c r="O20" s="469">
        <v>202606</v>
      </c>
      <c r="P20" s="470">
        <v>209526</v>
      </c>
      <c r="Q20" s="471">
        <v>16439</v>
      </c>
      <c r="R20" s="470">
        <v>18557</v>
      </c>
      <c r="S20" s="472">
        <f aca="true" t="shared" si="11" ref="S20:S30">SUM(O20:R20)</f>
        <v>447128</v>
      </c>
      <c r="T20" s="473">
        <f aca="true" t="shared" si="12" ref="T20:T30">S20/$S$10</f>
        <v>0.021723471452792863</v>
      </c>
      <c r="U20" s="474">
        <v>200450</v>
      </c>
      <c r="V20" s="470">
        <v>206851</v>
      </c>
      <c r="W20" s="471">
        <v>24269</v>
      </c>
      <c r="X20" s="470">
        <v>25883</v>
      </c>
      <c r="Y20" s="472">
        <f aca="true" t="shared" si="13" ref="Y20:Y30">SUM(U20:X20)</f>
        <v>457453</v>
      </c>
      <c r="Z20" s="476">
        <f aca="true" t="shared" si="14" ref="Z20:Z30">IF(ISERROR(S20/Y20-1),"         /0",IF(S20/Y20&gt;5,"  *  ",(S20/Y20-1)))</f>
        <v>-0.022570624741776735</v>
      </c>
    </row>
    <row r="21" spans="1:26" ht="21" customHeight="1">
      <c r="A21" s="510" t="s">
        <v>469</v>
      </c>
      <c r="B21" s="468" t="s">
        <v>470</v>
      </c>
      <c r="C21" s="469">
        <v>40494</v>
      </c>
      <c r="D21" s="470">
        <v>37568</v>
      </c>
      <c r="E21" s="471">
        <v>98</v>
      </c>
      <c r="F21" s="470">
        <v>189</v>
      </c>
      <c r="G21" s="472">
        <f t="shared" si="6"/>
        <v>78349</v>
      </c>
      <c r="H21" s="473">
        <f t="shared" si="8"/>
        <v>0.018542412849547284</v>
      </c>
      <c r="I21" s="474">
        <v>33566</v>
      </c>
      <c r="J21" s="470">
        <v>31454</v>
      </c>
      <c r="K21" s="471">
        <v>241</v>
      </c>
      <c r="L21" s="470">
        <v>252</v>
      </c>
      <c r="M21" s="472">
        <f t="shared" si="9"/>
        <v>65513</v>
      </c>
      <c r="N21" s="475">
        <f t="shared" si="10"/>
        <v>0.1959305786637766</v>
      </c>
      <c r="O21" s="469">
        <v>189690</v>
      </c>
      <c r="P21" s="470">
        <v>175421</v>
      </c>
      <c r="Q21" s="471">
        <v>858</v>
      </c>
      <c r="R21" s="470">
        <v>1247</v>
      </c>
      <c r="S21" s="472">
        <f t="shared" si="11"/>
        <v>367216</v>
      </c>
      <c r="T21" s="473">
        <f t="shared" si="12"/>
        <v>0.017840990260079403</v>
      </c>
      <c r="U21" s="474">
        <v>170059</v>
      </c>
      <c r="V21" s="470">
        <v>157664</v>
      </c>
      <c r="W21" s="471">
        <v>1316</v>
      </c>
      <c r="X21" s="470">
        <v>1557</v>
      </c>
      <c r="Y21" s="472">
        <f t="shared" si="13"/>
        <v>330596</v>
      </c>
      <c r="Z21" s="476">
        <f t="shared" si="14"/>
        <v>0.11076964028602876</v>
      </c>
    </row>
    <row r="22" spans="1:26" ht="21" customHeight="1">
      <c r="A22" s="510" t="s">
        <v>471</v>
      </c>
      <c r="B22" s="468" t="s">
        <v>472</v>
      </c>
      <c r="C22" s="469">
        <v>39620</v>
      </c>
      <c r="D22" s="470">
        <v>38412</v>
      </c>
      <c r="E22" s="471">
        <v>25</v>
      </c>
      <c r="F22" s="470">
        <v>45</v>
      </c>
      <c r="G22" s="472">
        <f t="shared" si="6"/>
        <v>78102</v>
      </c>
      <c r="H22" s="473">
        <f>G22/$G$10</f>
        <v>0.018483956762375294</v>
      </c>
      <c r="I22" s="474">
        <v>35065</v>
      </c>
      <c r="J22" s="470">
        <v>34752</v>
      </c>
      <c r="K22" s="471">
        <v>387</v>
      </c>
      <c r="L22" s="470">
        <v>204</v>
      </c>
      <c r="M22" s="472">
        <f>SUM(I22:L22)</f>
        <v>70408</v>
      </c>
      <c r="N22" s="475">
        <f>IF(ISERROR(G22/M22-1),"         /0",(G22/M22-1))</f>
        <v>0.10927735484604018</v>
      </c>
      <c r="O22" s="469">
        <v>199259</v>
      </c>
      <c r="P22" s="470">
        <v>187773</v>
      </c>
      <c r="Q22" s="471">
        <v>355</v>
      </c>
      <c r="R22" s="470">
        <v>414</v>
      </c>
      <c r="S22" s="472">
        <f>SUM(O22:R22)</f>
        <v>387801</v>
      </c>
      <c r="T22" s="473">
        <f>S22/$S$10</f>
        <v>0.018841101324149963</v>
      </c>
      <c r="U22" s="474">
        <v>173567</v>
      </c>
      <c r="V22" s="470">
        <v>168392</v>
      </c>
      <c r="W22" s="471">
        <v>1115</v>
      </c>
      <c r="X22" s="470">
        <v>812</v>
      </c>
      <c r="Y22" s="472">
        <f>SUM(U22:X22)</f>
        <v>343886</v>
      </c>
      <c r="Z22" s="476">
        <f>IF(ISERROR(S22/Y22-1),"         /0",IF(S22/Y22&gt;5,"  *  ",(S22/Y22-1)))</f>
        <v>0.12770220363725193</v>
      </c>
    </row>
    <row r="23" spans="1:26" ht="21" customHeight="1">
      <c r="A23" s="510" t="s">
        <v>473</v>
      </c>
      <c r="B23" s="468" t="s">
        <v>474</v>
      </c>
      <c r="C23" s="469">
        <v>19773</v>
      </c>
      <c r="D23" s="470">
        <v>18642</v>
      </c>
      <c r="E23" s="471">
        <v>969</v>
      </c>
      <c r="F23" s="470">
        <v>662</v>
      </c>
      <c r="G23" s="472">
        <f t="shared" si="6"/>
        <v>40046</v>
      </c>
      <c r="H23" s="473">
        <f>G23/$G$10</f>
        <v>0.009477459380119345</v>
      </c>
      <c r="I23" s="474">
        <v>15916</v>
      </c>
      <c r="J23" s="470">
        <v>15717</v>
      </c>
      <c r="K23" s="471">
        <v>1557</v>
      </c>
      <c r="L23" s="470">
        <v>625</v>
      </c>
      <c r="M23" s="472">
        <f>SUM(I23:L23)</f>
        <v>33815</v>
      </c>
      <c r="N23" s="475">
        <f>IF(ISERROR(G23/M23-1),"         /0",(G23/M23-1))</f>
        <v>0.1842673369806298</v>
      </c>
      <c r="O23" s="469">
        <v>87250</v>
      </c>
      <c r="P23" s="470">
        <v>81720</v>
      </c>
      <c r="Q23" s="471">
        <v>3267</v>
      </c>
      <c r="R23" s="470">
        <v>2957</v>
      </c>
      <c r="S23" s="472">
        <f>SUM(O23:R23)</f>
        <v>175194</v>
      </c>
      <c r="T23" s="473">
        <f>S23/$S$10</f>
        <v>0.008511705502005227</v>
      </c>
      <c r="U23" s="474">
        <v>80910</v>
      </c>
      <c r="V23" s="470">
        <v>79357</v>
      </c>
      <c r="W23" s="471">
        <v>2868</v>
      </c>
      <c r="X23" s="470">
        <v>1912</v>
      </c>
      <c r="Y23" s="472">
        <f>SUM(U23:X23)</f>
        <v>165047</v>
      </c>
      <c r="Z23" s="476">
        <f>IF(ISERROR(S23/Y23-1),"         /0",IF(S23/Y23&gt;5,"  *  ",(S23/Y23-1)))</f>
        <v>0.06147945736668947</v>
      </c>
    </row>
    <row r="24" spans="1:26" ht="21" customHeight="1">
      <c r="A24" s="510" t="s">
        <v>475</v>
      </c>
      <c r="B24" s="468" t="s">
        <v>476</v>
      </c>
      <c r="C24" s="469">
        <v>13877</v>
      </c>
      <c r="D24" s="470">
        <v>13462</v>
      </c>
      <c r="E24" s="471">
        <v>1299</v>
      </c>
      <c r="F24" s="470">
        <v>1228</v>
      </c>
      <c r="G24" s="472">
        <f t="shared" si="6"/>
        <v>29866</v>
      </c>
      <c r="H24" s="473">
        <f>G24/$G$10</f>
        <v>0.007068216597079468</v>
      </c>
      <c r="I24" s="474">
        <v>12781</v>
      </c>
      <c r="J24" s="470">
        <v>13147</v>
      </c>
      <c r="K24" s="471">
        <v>1593</v>
      </c>
      <c r="L24" s="470">
        <v>1428</v>
      </c>
      <c r="M24" s="472">
        <f>SUM(I24:L24)</f>
        <v>28949</v>
      </c>
      <c r="N24" s="475">
        <f>IF(ISERROR(G24/M24-1),"         /0",(G24/M24-1))</f>
        <v>0.03167639642129272</v>
      </c>
      <c r="O24" s="469">
        <v>69435</v>
      </c>
      <c r="P24" s="470">
        <v>62679</v>
      </c>
      <c r="Q24" s="471">
        <v>6767</v>
      </c>
      <c r="R24" s="470">
        <v>7498</v>
      </c>
      <c r="S24" s="472">
        <f>SUM(O24:R24)</f>
        <v>146379</v>
      </c>
      <c r="T24" s="473">
        <f>S24/$S$10</f>
        <v>0.007111744350137693</v>
      </c>
      <c r="U24" s="474">
        <v>68659</v>
      </c>
      <c r="V24" s="470">
        <v>63424</v>
      </c>
      <c r="W24" s="471">
        <v>7799</v>
      </c>
      <c r="X24" s="470">
        <v>7882</v>
      </c>
      <c r="Y24" s="472">
        <f>SUM(U24:X24)</f>
        <v>147764</v>
      </c>
      <c r="Z24" s="476">
        <f>IF(ISERROR(S24/Y24-1),"         /0",IF(S24/Y24&gt;5,"  *  ",(S24/Y24-1)))</f>
        <v>-0.00937305432987734</v>
      </c>
    </row>
    <row r="25" spans="1:26" ht="21" customHeight="1">
      <c r="A25" s="510" t="s">
        <v>477</v>
      </c>
      <c r="B25" s="468" t="s">
        <v>478</v>
      </c>
      <c r="C25" s="469">
        <v>14638</v>
      </c>
      <c r="D25" s="470">
        <v>14262</v>
      </c>
      <c r="E25" s="471">
        <v>323</v>
      </c>
      <c r="F25" s="470">
        <v>304</v>
      </c>
      <c r="G25" s="472">
        <f t="shared" si="6"/>
        <v>29527</v>
      </c>
      <c r="H25" s="473">
        <f t="shared" si="8"/>
        <v>0.006987987392418317</v>
      </c>
      <c r="I25" s="474">
        <v>11198</v>
      </c>
      <c r="J25" s="470">
        <v>11302</v>
      </c>
      <c r="K25" s="471">
        <v>507</v>
      </c>
      <c r="L25" s="470">
        <v>401</v>
      </c>
      <c r="M25" s="472">
        <f t="shared" si="9"/>
        <v>23408</v>
      </c>
      <c r="N25" s="475">
        <f t="shared" si="10"/>
        <v>0.2614063568010936</v>
      </c>
      <c r="O25" s="469">
        <v>59011</v>
      </c>
      <c r="P25" s="470">
        <v>57913</v>
      </c>
      <c r="Q25" s="471">
        <v>2105</v>
      </c>
      <c r="R25" s="470">
        <v>1810</v>
      </c>
      <c r="S25" s="472">
        <f t="shared" si="11"/>
        <v>120839</v>
      </c>
      <c r="T25" s="473">
        <f t="shared" si="12"/>
        <v>0.005870897297606137</v>
      </c>
      <c r="U25" s="474">
        <v>53086</v>
      </c>
      <c r="V25" s="470">
        <v>52180</v>
      </c>
      <c r="W25" s="471">
        <v>1921</v>
      </c>
      <c r="X25" s="470">
        <v>1745</v>
      </c>
      <c r="Y25" s="472">
        <f t="shared" si="13"/>
        <v>108932</v>
      </c>
      <c r="Z25" s="476">
        <f t="shared" si="14"/>
        <v>0.1093067234605074</v>
      </c>
    </row>
    <row r="26" spans="1:26" ht="21" customHeight="1">
      <c r="A26" s="510" t="s">
        <v>479</v>
      </c>
      <c r="B26" s="468" t="s">
        <v>480</v>
      </c>
      <c r="C26" s="469">
        <v>14660</v>
      </c>
      <c r="D26" s="470">
        <v>14138</v>
      </c>
      <c r="E26" s="471">
        <v>254</v>
      </c>
      <c r="F26" s="470">
        <v>258</v>
      </c>
      <c r="G26" s="472">
        <f t="shared" si="6"/>
        <v>29310</v>
      </c>
      <c r="H26" s="473">
        <f t="shared" si="8"/>
        <v>0.006936631234862358</v>
      </c>
      <c r="I26" s="474">
        <v>12197</v>
      </c>
      <c r="J26" s="470">
        <v>12200</v>
      </c>
      <c r="K26" s="471">
        <v>139</v>
      </c>
      <c r="L26" s="470">
        <v>217</v>
      </c>
      <c r="M26" s="472">
        <f t="shared" si="9"/>
        <v>24753</v>
      </c>
      <c r="N26" s="475">
        <f t="shared" si="10"/>
        <v>0.18409889710338145</v>
      </c>
      <c r="O26" s="469">
        <v>72274</v>
      </c>
      <c r="P26" s="470">
        <v>69507</v>
      </c>
      <c r="Q26" s="471">
        <v>322</v>
      </c>
      <c r="R26" s="470">
        <v>784</v>
      </c>
      <c r="S26" s="472">
        <f t="shared" si="11"/>
        <v>142887</v>
      </c>
      <c r="T26" s="473">
        <f t="shared" si="12"/>
        <v>0.0069420874234564015</v>
      </c>
      <c r="U26" s="474">
        <v>60255</v>
      </c>
      <c r="V26" s="470">
        <v>58478</v>
      </c>
      <c r="W26" s="471">
        <v>1144</v>
      </c>
      <c r="X26" s="470">
        <v>1372</v>
      </c>
      <c r="Y26" s="472">
        <f t="shared" si="13"/>
        <v>121249</v>
      </c>
      <c r="Z26" s="476">
        <f t="shared" si="14"/>
        <v>0.17845920378724767</v>
      </c>
    </row>
    <row r="27" spans="1:26" ht="21" customHeight="1">
      <c r="A27" s="510" t="s">
        <v>481</v>
      </c>
      <c r="B27" s="468" t="s">
        <v>482</v>
      </c>
      <c r="C27" s="469">
        <v>13964</v>
      </c>
      <c r="D27" s="470">
        <v>14026</v>
      </c>
      <c r="E27" s="471">
        <v>432</v>
      </c>
      <c r="F27" s="470">
        <v>285</v>
      </c>
      <c r="G27" s="472">
        <f t="shared" si="6"/>
        <v>28707</v>
      </c>
      <c r="H27" s="473">
        <f t="shared" si="8"/>
        <v>0.006793922649580134</v>
      </c>
      <c r="I27" s="474">
        <v>13744</v>
      </c>
      <c r="J27" s="470">
        <v>13471</v>
      </c>
      <c r="K27" s="471">
        <v>436</v>
      </c>
      <c r="L27" s="470">
        <v>440</v>
      </c>
      <c r="M27" s="472">
        <f t="shared" si="9"/>
        <v>28091</v>
      </c>
      <c r="N27" s="475">
        <f t="shared" si="10"/>
        <v>0.02192873162222786</v>
      </c>
      <c r="O27" s="469">
        <v>60647</v>
      </c>
      <c r="P27" s="470">
        <v>60604</v>
      </c>
      <c r="Q27" s="471">
        <v>1816</v>
      </c>
      <c r="R27" s="470">
        <v>1270</v>
      </c>
      <c r="S27" s="472">
        <f t="shared" si="11"/>
        <v>124337</v>
      </c>
      <c r="T27" s="473">
        <f t="shared" si="12"/>
        <v>0.006040845731034304</v>
      </c>
      <c r="U27" s="474">
        <v>67836</v>
      </c>
      <c r="V27" s="470">
        <v>65039</v>
      </c>
      <c r="W27" s="471">
        <v>1361</v>
      </c>
      <c r="X27" s="470">
        <v>1310</v>
      </c>
      <c r="Y27" s="472">
        <f t="shared" si="13"/>
        <v>135546</v>
      </c>
      <c r="Z27" s="476">
        <f t="shared" si="14"/>
        <v>-0.0826951735942042</v>
      </c>
    </row>
    <row r="28" spans="1:26" ht="21" customHeight="1">
      <c r="A28" s="510" t="s">
        <v>483</v>
      </c>
      <c r="B28" s="468" t="s">
        <v>484</v>
      </c>
      <c r="C28" s="469">
        <v>13148</v>
      </c>
      <c r="D28" s="470">
        <v>13227</v>
      </c>
      <c r="E28" s="471">
        <v>95</v>
      </c>
      <c r="F28" s="470">
        <v>71</v>
      </c>
      <c r="G28" s="472">
        <f t="shared" si="6"/>
        <v>26541</v>
      </c>
      <c r="H28" s="473">
        <f t="shared" si="8"/>
        <v>0.00628130773130269</v>
      </c>
      <c r="I28" s="474">
        <v>12315</v>
      </c>
      <c r="J28" s="470">
        <v>12566</v>
      </c>
      <c r="K28" s="471">
        <v>255</v>
      </c>
      <c r="L28" s="470">
        <v>313</v>
      </c>
      <c r="M28" s="472">
        <f t="shared" si="9"/>
        <v>25449</v>
      </c>
      <c r="N28" s="475">
        <f t="shared" si="10"/>
        <v>0.04290934810798075</v>
      </c>
      <c r="O28" s="469">
        <v>63802</v>
      </c>
      <c r="P28" s="470">
        <v>60329</v>
      </c>
      <c r="Q28" s="471">
        <v>1231</v>
      </c>
      <c r="R28" s="470">
        <v>1322</v>
      </c>
      <c r="S28" s="472">
        <f t="shared" si="11"/>
        <v>126684</v>
      </c>
      <c r="T28" s="473">
        <f t="shared" si="12"/>
        <v>0.00615487345352027</v>
      </c>
      <c r="U28" s="474">
        <v>63490</v>
      </c>
      <c r="V28" s="470">
        <v>61779</v>
      </c>
      <c r="W28" s="471">
        <v>523</v>
      </c>
      <c r="X28" s="470">
        <v>684</v>
      </c>
      <c r="Y28" s="472">
        <f t="shared" si="13"/>
        <v>126476</v>
      </c>
      <c r="Z28" s="476">
        <f t="shared" si="14"/>
        <v>0.0016445807900313802</v>
      </c>
    </row>
    <row r="29" spans="1:26" ht="21" customHeight="1">
      <c r="A29" s="510" t="s">
        <v>485</v>
      </c>
      <c r="B29" s="468" t="s">
        <v>486</v>
      </c>
      <c r="C29" s="469">
        <v>10059</v>
      </c>
      <c r="D29" s="470">
        <v>10106</v>
      </c>
      <c r="E29" s="471">
        <v>1716</v>
      </c>
      <c r="F29" s="470">
        <v>2177</v>
      </c>
      <c r="G29" s="472">
        <f t="shared" si="6"/>
        <v>24058</v>
      </c>
      <c r="H29" s="473">
        <f t="shared" si="8"/>
        <v>0.005693670223415852</v>
      </c>
      <c r="I29" s="474">
        <v>9132</v>
      </c>
      <c r="J29" s="470">
        <v>9193</v>
      </c>
      <c r="K29" s="471">
        <v>202</v>
      </c>
      <c r="L29" s="470">
        <v>366</v>
      </c>
      <c r="M29" s="472">
        <f t="shared" si="9"/>
        <v>18893</v>
      </c>
      <c r="N29" s="475">
        <f t="shared" si="10"/>
        <v>0.2733816757529244</v>
      </c>
      <c r="O29" s="469">
        <v>50617</v>
      </c>
      <c r="P29" s="470">
        <v>51828</v>
      </c>
      <c r="Q29" s="471">
        <v>4375</v>
      </c>
      <c r="R29" s="470">
        <v>5007</v>
      </c>
      <c r="S29" s="472">
        <f t="shared" si="11"/>
        <v>111827</v>
      </c>
      <c r="T29" s="473">
        <f t="shared" si="12"/>
        <v>0.005433054163799779</v>
      </c>
      <c r="U29" s="474">
        <v>45766</v>
      </c>
      <c r="V29" s="470">
        <v>46926</v>
      </c>
      <c r="W29" s="471">
        <v>1986</v>
      </c>
      <c r="X29" s="470">
        <v>1762</v>
      </c>
      <c r="Y29" s="472">
        <f t="shared" si="13"/>
        <v>96440</v>
      </c>
      <c r="Z29" s="476">
        <f t="shared" si="14"/>
        <v>0.1595499792617172</v>
      </c>
    </row>
    <row r="30" spans="1:26" ht="21" customHeight="1">
      <c r="A30" s="510" t="s">
        <v>487</v>
      </c>
      <c r="B30" s="468" t="s">
        <v>488</v>
      </c>
      <c r="C30" s="469">
        <v>4679</v>
      </c>
      <c r="D30" s="470">
        <v>5132</v>
      </c>
      <c r="E30" s="471">
        <v>7425</v>
      </c>
      <c r="F30" s="470">
        <v>6479</v>
      </c>
      <c r="G30" s="472">
        <f t="shared" si="6"/>
        <v>23715</v>
      </c>
      <c r="H30" s="473">
        <f t="shared" si="8"/>
        <v>0.005612494361472564</v>
      </c>
      <c r="I30" s="474">
        <v>4147</v>
      </c>
      <c r="J30" s="470">
        <v>4031</v>
      </c>
      <c r="K30" s="471">
        <v>3115</v>
      </c>
      <c r="L30" s="470">
        <v>3199</v>
      </c>
      <c r="M30" s="472">
        <f t="shared" si="9"/>
        <v>14492</v>
      </c>
      <c r="N30" s="475">
        <f t="shared" si="10"/>
        <v>0.6364200938448799</v>
      </c>
      <c r="O30" s="469">
        <v>21362</v>
      </c>
      <c r="P30" s="470">
        <v>21156</v>
      </c>
      <c r="Q30" s="471">
        <v>20216</v>
      </c>
      <c r="R30" s="470">
        <v>19112</v>
      </c>
      <c r="S30" s="472">
        <f t="shared" si="11"/>
        <v>81846</v>
      </c>
      <c r="T30" s="473">
        <f t="shared" si="12"/>
        <v>0.003976443534122857</v>
      </c>
      <c r="U30" s="474">
        <v>21089</v>
      </c>
      <c r="V30" s="470">
        <v>19571</v>
      </c>
      <c r="W30" s="471">
        <v>15415</v>
      </c>
      <c r="X30" s="470">
        <v>15387</v>
      </c>
      <c r="Y30" s="472">
        <f t="shared" si="13"/>
        <v>71462</v>
      </c>
      <c r="Z30" s="476">
        <f t="shared" si="14"/>
        <v>0.1453079958579384</v>
      </c>
    </row>
    <row r="31" spans="1:26" ht="21" customHeight="1">
      <c r="A31" s="510" t="s">
        <v>489</v>
      </c>
      <c r="B31" s="468" t="s">
        <v>490</v>
      </c>
      <c r="C31" s="469">
        <v>10406</v>
      </c>
      <c r="D31" s="470">
        <v>10113</v>
      </c>
      <c r="E31" s="471">
        <v>184</v>
      </c>
      <c r="F31" s="470">
        <v>162</v>
      </c>
      <c r="G31" s="472">
        <f t="shared" si="6"/>
        <v>20865</v>
      </c>
      <c r="H31" s="473">
        <f>G31/$G$10</f>
        <v>0.004938001047949611</v>
      </c>
      <c r="I31" s="474">
        <v>9012</v>
      </c>
      <c r="J31" s="470">
        <v>8244</v>
      </c>
      <c r="K31" s="471">
        <v>45</v>
      </c>
      <c r="L31" s="470">
        <v>130</v>
      </c>
      <c r="M31" s="472">
        <f>SUM(I31:L31)</f>
        <v>17431</v>
      </c>
      <c r="N31" s="475">
        <f>IF(ISERROR(G31/M31-1),"         /0",(G31/M31-1))</f>
        <v>0.19700533532212727</v>
      </c>
      <c r="O31" s="469">
        <v>46521</v>
      </c>
      <c r="P31" s="470">
        <v>44582</v>
      </c>
      <c r="Q31" s="471">
        <v>364</v>
      </c>
      <c r="R31" s="470">
        <v>331</v>
      </c>
      <c r="S31" s="472">
        <f>SUM(O31:R31)</f>
        <v>91798</v>
      </c>
      <c r="T31" s="473">
        <f>S31/$S$10</f>
        <v>0.004459956058272976</v>
      </c>
      <c r="U31" s="474">
        <v>42686</v>
      </c>
      <c r="V31" s="470">
        <v>41154</v>
      </c>
      <c r="W31" s="471">
        <v>169</v>
      </c>
      <c r="X31" s="470">
        <v>307</v>
      </c>
      <c r="Y31" s="472">
        <f>SUM(U31:X31)</f>
        <v>84316</v>
      </c>
      <c r="Z31" s="476">
        <f>IF(ISERROR(S31/Y31-1),"         /0",IF(S31/Y31&gt;5,"  *  ",(S31/Y31-1)))</f>
        <v>0.08873760614829918</v>
      </c>
    </row>
    <row r="32" spans="1:26" ht="21" customHeight="1">
      <c r="A32" s="510" t="s">
        <v>491</v>
      </c>
      <c r="B32" s="468" t="s">
        <v>492</v>
      </c>
      <c r="C32" s="469">
        <v>10633</v>
      </c>
      <c r="D32" s="470">
        <v>9976</v>
      </c>
      <c r="E32" s="471">
        <v>5</v>
      </c>
      <c r="F32" s="470">
        <v>17</v>
      </c>
      <c r="G32" s="472">
        <f t="shared" si="6"/>
        <v>20631</v>
      </c>
      <c r="H32" s="473">
        <f>G32/$G$10</f>
        <v>0.004882621596944569</v>
      </c>
      <c r="I32" s="474">
        <v>6564</v>
      </c>
      <c r="J32" s="470">
        <v>6205</v>
      </c>
      <c r="K32" s="471">
        <v>23</v>
      </c>
      <c r="L32" s="470">
        <v>30</v>
      </c>
      <c r="M32" s="472">
        <f>SUM(I32:L32)</f>
        <v>12822</v>
      </c>
      <c r="N32" s="475">
        <f>IF(ISERROR(G32/M32-1),"         /0",(G32/M32-1))</f>
        <v>0.6090313523631259</v>
      </c>
      <c r="O32" s="469">
        <v>50174</v>
      </c>
      <c r="P32" s="470">
        <v>46656</v>
      </c>
      <c r="Q32" s="471">
        <v>144</v>
      </c>
      <c r="R32" s="470">
        <v>46</v>
      </c>
      <c r="S32" s="472">
        <f>SUM(O32:R32)</f>
        <v>97020</v>
      </c>
      <c r="T32" s="473">
        <f>S32/$S$10</f>
        <v>0.004713664096969914</v>
      </c>
      <c r="U32" s="474">
        <v>34387</v>
      </c>
      <c r="V32" s="470">
        <v>32312</v>
      </c>
      <c r="W32" s="471">
        <v>308</v>
      </c>
      <c r="X32" s="470">
        <v>188</v>
      </c>
      <c r="Y32" s="472">
        <f>SUM(U32:X32)</f>
        <v>67195</v>
      </c>
      <c r="Z32" s="476">
        <f>IF(ISERROR(S32/Y32-1),"         /0",IF(S32/Y32&gt;5,"  *  ",(S32/Y32-1)))</f>
        <v>0.4438574298682938</v>
      </c>
    </row>
    <row r="33" spans="1:26" ht="21" customHeight="1">
      <c r="A33" s="510" t="s">
        <v>493</v>
      </c>
      <c r="B33" s="468" t="s">
        <v>494</v>
      </c>
      <c r="C33" s="469">
        <v>9688</v>
      </c>
      <c r="D33" s="470">
        <v>9600</v>
      </c>
      <c r="E33" s="471">
        <v>0</v>
      </c>
      <c r="F33" s="470">
        <v>0</v>
      </c>
      <c r="G33" s="472">
        <f t="shared" si="6"/>
        <v>19288</v>
      </c>
      <c r="H33" s="473">
        <f>G33/$G$10</f>
        <v>0.004564781414466911</v>
      </c>
      <c r="I33" s="474">
        <v>8246</v>
      </c>
      <c r="J33" s="470">
        <v>8351</v>
      </c>
      <c r="K33" s="471">
        <v>500</v>
      </c>
      <c r="L33" s="470">
        <v>521</v>
      </c>
      <c r="M33" s="472">
        <f>SUM(I33:L33)</f>
        <v>17618</v>
      </c>
      <c r="N33" s="475">
        <f>IF(ISERROR(G33/M33-1),"         /0",(G33/M33-1))</f>
        <v>0.09478941991145429</v>
      </c>
      <c r="O33" s="469">
        <v>43179</v>
      </c>
      <c r="P33" s="470">
        <v>41877</v>
      </c>
      <c r="Q33" s="471">
        <v>85</v>
      </c>
      <c r="R33" s="470">
        <v>102</v>
      </c>
      <c r="S33" s="472">
        <f>SUM(O33:R33)</f>
        <v>85243</v>
      </c>
      <c r="T33" s="473">
        <f>S33/$S$10</f>
        <v>0.00414148493731196</v>
      </c>
      <c r="U33" s="474">
        <v>39534</v>
      </c>
      <c r="V33" s="470">
        <v>38902</v>
      </c>
      <c r="W33" s="471">
        <v>2770</v>
      </c>
      <c r="X33" s="470">
        <v>2825</v>
      </c>
      <c r="Y33" s="472">
        <f>SUM(U33:X33)</f>
        <v>84031</v>
      </c>
      <c r="Z33" s="476">
        <f>IF(ISERROR(S33/Y33-1),"         /0",IF(S33/Y33&gt;5,"  *  ",(S33/Y33-1)))</f>
        <v>0.014423248563030233</v>
      </c>
    </row>
    <row r="34" spans="1:26" ht="21" customHeight="1">
      <c r="A34" s="510" t="s">
        <v>495</v>
      </c>
      <c r="B34" s="468" t="s">
        <v>496</v>
      </c>
      <c r="C34" s="469">
        <v>5731</v>
      </c>
      <c r="D34" s="470">
        <v>5677</v>
      </c>
      <c r="E34" s="471">
        <v>133</v>
      </c>
      <c r="F34" s="470">
        <v>93</v>
      </c>
      <c r="G34" s="472">
        <f t="shared" si="6"/>
        <v>11634</v>
      </c>
      <c r="H34" s="473">
        <f>G34/$G$10</f>
        <v>0.00275335270509685</v>
      </c>
      <c r="I34" s="474">
        <v>5041</v>
      </c>
      <c r="J34" s="470">
        <v>5149</v>
      </c>
      <c r="K34" s="471">
        <v>201</v>
      </c>
      <c r="L34" s="470">
        <v>197</v>
      </c>
      <c r="M34" s="472">
        <f>SUM(I34:L34)</f>
        <v>10588</v>
      </c>
      <c r="N34" s="475">
        <f>IF(ISERROR(G34/M34-1),"         /0",(G34/M34-1))</f>
        <v>0.09879108424631666</v>
      </c>
      <c r="O34" s="469">
        <v>25852</v>
      </c>
      <c r="P34" s="470">
        <v>25676</v>
      </c>
      <c r="Q34" s="471">
        <v>788</v>
      </c>
      <c r="R34" s="470">
        <v>804</v>
      </c>
      <c r="S34" s="472">
        <f>SUM(O34:R34)</f>
        <v>53120</v>
      </c>
      <c r="T34" s="473">
        <f>S34/$S$10</f>
        <v>0.002580806399000637</v>
      </c>
      <c r="U34" s="474">
        <v>22239</v>
      </c>
      <c r="V34" s="470">
        <v>22462</v>
      </c>
      <c r="W34" s="471">
        <v>1023</v>
      </c>
      <c r="X34" s="470">
        <v>970</v>
      </c>
      <c r="Y34" s="472">
        <f>SUM(U34:X34)</f>
        <v>46694</v>
      </c>
      <c r="Z34" s="476">
        <f>IF(ISERROR(S34/Y34-1),"         /0",IF(S34/Y34&gt;5,"  *  ",(S34/Y34-1)))</f>
        <v>0.13761939435473503</v>
      </c>
    </row>
    <row r="35" spans="1:26" ht="21" customHeight="1">
      <c r="A35" s="510" t="s">
        <v>497</v>
      </c>
      <c r="B35" s="468" t="s">
        <v>498</v>
      </c>
      <c r="C35" s="469">
        <v>5531</v>
      </c>
      <c r="D35" s="470">
        <v>5409</v>
      </c>
      <c r="E35" s="471">
        <v>64</v>
      </c>
      <c r="F35" s="470">
        <v>129</v>
      </c>
      <c r="G35" s="472">
        <f t="shared" si="6"/>
        <v>11133</v>
      </c>
      <c r="H35" s="473">
        <f>G35/$G$10</f>
        <v>0.0026347838805091312</v>
      </c>
      <c r="I35" s="474">
        <v>5461</v>
      </c>
      <c r="J35" s="470">
        <v>5268</v>
      </c>
      <c r="K35" s="471">
        <v>11</v>
      </c>
      <c r="L35" s="470">
        <v>72</v>
      </c>
      <c r="M35" s="472">
        <f>SUM(I35:L35)</f>
        <v>10812</v>
      </c>
      <c r="N35" s="475">
        <f>IF(ISERROR(G35/M35-1),"         /0",(G35/M35-1))</f>
        <v>0.029689234184239632</v>
      </c>
      <c r="O35" s="469">
        <v>25595</v>
      </c>
      <c r="P35" s="470">
        <v>24767</v>
      </c>
      <c r="Q35" s="471">
        <v>267</v>
      </c>
      <c r="R35" s="470">
        <v>659</v>
      </c>
      <c r="S35" s="472">
        <f>SUM(O35:R35)</f>
        <v>51288</v>
      </c>
      <c r="T35" s="473">
        <f>S35/$S$10</f>
        <v>0.002491799672288115</v>
      </c>
      <c r="U35" s="474">
        <v>25500</v>
      </c>
      <c r="V35" s="470">
        <v>24348</v>
      </c>
      <c r="W35" s="471">
        <v>245</v>
      </c>
      <c r="X35" s="470">
        <v>390</v>
      </c>
      <c r="Y35" s="472">
        <f>SUM(U35:X35)</f>
        <v>50483</v>
      </c>
      <c r="Z35" s="476">
        <f>IF(ISERROR(S35/Y35-1),"         /0",IF(S35/Y35&gt;5,"  *  ",(S35/Y35-1)))</f>
        <v>0.01594596200701237</v>
      </c>
    </row>
    <row r="36" spans="1:26" ht="21" customHeight="1">
      <c r="A36" s="510" t="s">
        <v>499</v>
      </c>
      <c r="B36" s="468" t="s">
        <v>500</v>
      </c>
      <c r="C36" s="469">
        <v>5300</v>
      </c>
      <c r="D36" s="470">
        <v>5166</v>
      </c>
      <c r="E36" s="471">
        <v>288</v>
      </c>
      <c r="F36" s="470">
        <v>289</v>
      </c>
      <c r="G36" s="472">
        <f t="shared" si="6"/>
        <v>11043</v>
      </c>
      <c r="H36" s="473">
        <f aca="true" t="shared" si="15" ref="H36:H48">G36/$G$10</f>
        <v>0.002613484091661038</v>
      </c>
      <c r="I36" s="474">
        <v>2832</v>
      </c>
      <c r="J36" s="470">
        <v>2912</v>
      </c>
      <c r="K36" s="471">
        <v>240</v>
      </c>
      <c r="L36" s="470">
        <v>227</v>
      </c>
      <c r="M36" s="472">
        <f aca="true" t="shared" si="16" ref="M36:M48">SUM(I36:L36)</f>
        <v>6211</v>
      </c>
      <c r="N36" s="475">
        <f aca="true" t="shared" si="17" ref="N36:N48">IF(ISERROR(G36/M36-1),"         /0",(G36/M36-1))</f>
        <v>0.7779745612622766</v>
      </c>
      <c r="O36" s="469">
        <v>23062</v>
      </c>
      <c r="P36" s="470">
        <v>22401</v>
      </c>
      <c r="Q36" s="471">
        <v>1320</v>
      </c>
      <c r="R36" s="470">
        <v>1283</v>
      </c>
      <c r="S36" s="472">
        <f aca="true" t="shared" si="18" ref="S36:S48">SUM(O36:R36)</f>
        <v>48066</v>
      </c>
      <c r="T36" s="473">
        <f aca="true" t="shared" si="19" ref="T36:T48">S36/$S$10</f>
        <v>0.0023352605492162016</v>
      </c>
      <c r="U36" s="474">
        <v>13521</v>
      </c>
      <c r="V36" s="470">
        <v>13490</v>
      </c>
      <c r="W36" s="471">
        <v>1219</v>
      </c>
      <c r="X36" s="470">
        <v>1186</v>
      </c>
      <c r="Y36" s="472">
        <f aca="true" t="shared" si="20" ref="Y36:Y48">SUM(U36:X36)</f>
        <v>29416</v>
      </c>
      <c r="Z36" s="476">
        <f aca="true" t="shared" si="21" ref="Z36:Z48">IF(ISERROR(S36/Y36-1),"         /0",IF(S36/Y36&gt;5,"  *  ",(S36/Y36-1)))</f>
        <v>0.6340087027468044</v>
      </c>
    </row>
    <row r="37" spans="1:26" ht="21" customHeight="1">
      <c r="A37" s="510" t="s">
        <v>501</v>
      </c>
      <c r="B37" s="468" t="s">
        <v>502</v>
      </c>
      <c r="C37" s="469">
        <v>5087</v>
      </c>
      <c r="D37" s="470">
        <v>5198</v>
      </c>
      <c r="E37" s="471">
        <v>322</v>
      </c>
      <c r="F37" s="470">
        <v>247</v>
      </c>
      <c r="G37" s="472">
        <f t="shared" si="6"/>
        <v>10854</v>
      </c>
      <c r="H37" s="473">
        <f t="shared" si="15"/>
        <v>0.0025687545350800423</v>
      </c>
      <c r="I37" s="474">
        <v>4990</v>
      </c>
      <c r="J37" s="470">
        <v>4922</v>
      </c>
      <c r="K37" s="471">
        <v>328</v>
      </c>
      <c r="L37" s="470">
        <v>337</v>
      </c>
      <c r="M37" s="472">
        <f t="shared" si="16"/>
        <v>10577</v>
      </c>
      <c r="N37" s="475">
        <f t="shared" si="17"/>
        <v>0.026188900444360508</v>
      </c>
      <c r="O37" s="469">
        <v>25882</v>
      </c>
      <c r="P37" s="470">
        <v>24991</v>
      </c>
      <c r="Q37" s="471">
        <v>693</v>
      </c>
      <c r="R37" s="470">
        <v>602</v>
      </c>
      <c r="S37" s="472">
        <f t="shared" si="18"/>
        <v>52168</v>
      </c>
      <c r="T37" s="473">
        <f t="shared" si="19"/>
        <v>0.0025345539951631257</v>
      </c>
      <c r="U37" s="474">
        <v>24747</v>
      </c>
      <c r="V37" s="470">
        <v>23680</v>
      </c>
      <c r="W37" s="471">
        <v>1119</v>
      </c>
      <c r="X37" s="470">
        <v>1316</v>
      </c>
      <c r="Y37" s="472">
        <f t="shared" si="20"/>
        <v>50862</v>
      </c>
      <c r="Z37" s="476">
        <f t="shared" si="21"/>
        <v>0.025677322952302406</v>
      </c>
    </row>
    <row r="38" spans="1:26" ht="21" customHeight="1">
      <c r="A38" s="510" t="s">
        <v>503</v>
      </c>
      <c r="B38" s="468" t="s">
        <v>504</v>
      </c>
      <c r="C38" s="469">
        <v>5198</v>
      </c>
      <c r="D38" s="470">
        <v>5069</v>
      </c>
      <c r="E38" s="471">
        <v>43</v>
      </c>
      <c r="F38" s="470">
        <v>92</v>
      </c>
      <c r="G38" s="472">
        <f t="shared" si="6"/>
        <v>10402</v>
      </c>
      <c r="H38" s="473">
        <f t="shared" si="15"/>
        <v>0.0024617822621985073</v>
      </c>
      <c r="I38" s="474">
        <v>4937</v>
      </c>
      <c r="J38" s="470">
        <v>4950</v>
      </c>
      <c r="K38" s="471">
        <v>68</v>
      </c>
      <c r="L38" s="470">
        <v>195</v>
      </c>
      <c r="M38" s="472">
        <f t="shared" si="16"/>
        <v>10150</v>
      </c>
      <c r="N38" s="475">
        <f t="shared" si="17"/>
        <v>0.024827586206896513</v>
      </c>
      <c r="O38" s="469">
        <v>26424</v>
      </c>
      <c r="P38" s="470">
        <v>24969</v>
      </c>
      <c r="Q38" s="471">
        <v>285</v>
      </c>
      <c r="R38" s="470">
        <v>356</v>
      </c>
      <c r="S38" s="472">
        <f t="shared" si="18"/>
        <v>52034</v>
      </c>
      <c r="T38" s="473">
        <f t="shared" si="19"/>
        <v>0.002528043677816249</v>
      </c>
      <c r="U38" s="474">
        <v>25305</v>
      </c>
      <c r="V38" s="470">
        <v>23913</v>
      </c>
      <c r="W38" s="471">
        <v>207</v>
      </c>
      <c r="X38" s="470">
        <v>483</v>
      </c>
      <c r="Y38" s="472">
        <f t="shared" si="20"/>
        <v>49908</v>
      </c>
      <c r="Z38" s="476">
        <f t="shared" si="21"/>
        <v>0.042598381021078824</v>
      </c>
    </row>
    <row r="39" spans="1:26" ht="21" customHeight="1">
      <c r="A39" s="510" t="s">
        <v>505</v>
      </c>
      <c r="B39" s="468" t="s">
        <v>506</v>
      </c>
      <c r="C39" s="469">
        <v>4937</v>
      </c>
      <c r="D39" s="470">
        <v>5044</v>
      </c>
      <c r="E39" s="471">
        <v>130</v>
      </c>
      <c r="F39" s="470">
        <v>28</v>
      </c>
      <c r="G39" s="472">
        <f t="shared" si="6"/>
        <v>10139</v>
      </c>
      <c r="H39" s="473">
        <f t="shared" si="15"/>
        <v>0.0023995395458979683</v>
      </c>
      <c r="I39" s="474">
        <v>4412</v>
      </c>
      <c r="J39" s="470">
        <v>4371</v>
      </c>
      <c r="K39" s="471">
        <v>27</v>
      </c>
      <c r="L39" s="470">
        <v>27</v>
      </c>
      <c r="M39" s="472">
        <f t="shared" si="16"/>
        <v>8837</v>
      </c>
      <c r="N39" s="475">
        <f t="shared" si="17"/>
        <v>0.14733506846214772</v>
      </c>
      <c r="O39" s="469">
        <v>24577</v>
      </c>
      <c r="P39" s="470">
        <v>24316</v>
      </c>
      <c r="Q39" s="471">
        <v>458</v>
      </c>
      <c r="R39" s="470">
        <v>269</v>
      </c>
      <c r="S39" s="472">
        <f t="shared" si="18"/>
        <v>49620</v>
      </c>
      <c r="T39" s="473">
        <f t="shared" si="19"/>
        <v>0.002410760796656845</v>
      </c>
      <c r="U39" s="474">
        <v>20678</v>
      </c>
      <c r="V39" s="470">
        <v>20048</v>
      </c>
      <c r="W39" s="471">
        <v>139</v>
      </c>
      <c r="X39" s="470">
        <v>79</v>
      </c>
      <c r="Y39" s="472">
        <f t="shared" si="20"/>
        <v>40944</v>
      </c>
      <c r="Z39" s="476">
        <f t="shared" si="21"/>
        <v>0.21189917936694025</v>
      </c>
    </row>
    <row r="40" spans="1:26" ht="21" customHeight="1">
      <c r="A40" s="510" t="s">
        <v>507</v>
      </c>
      <c r="B40" s="468" t="s">
        <v>508</v>
      </c>
      <c r="C40" s="469">
        <v>4238</v>
      </c>
      <c r="D40" s="470">
        <v>4378</v>
      </c>
      <c r="E40" s="471">
        <v>735</v>
      </c>
      <c r="F40" s="470">
        <v>440</v>
      </c>
      <c r="G40" s="472">
        <f t="shared" si="6"/>
        <v>9791</v>
      </c>
      <c r="H40" s="473">
        <f t="shared" si="15"/>
        <v>0.002317180362352008</v>
      </c>
      <c r="I40" s="474">
        <v>4628</v>
      </c>
      <c r="J40" s="470">
        <v>4509</v>
      </c>
      <c r="K40" s="471">
        <v>308</v>
      </c>
      <c r="L40" s="470">
        <v>235</v>
      </c>
      <c r="M40" s="472">
        <f t="shared" si="16"/>
        <v>9680</v>
      </c>
      <c r="N40" s="475">
        <f t="shared" si="17"/>
        <v>0.011466942148760317</v>
      </c>
      <c r="O40" s="469">
        <v>24900</v>
      </c>
      <c r="P40" s="470">
        <v>23548</v>
      </c>
      <c r="Q40" s="471">
        <v>4148</v>
      </c>
      <c r="R40" s="470">
        <v>3021</v>
      </c>
      <c r="S40" s="472">
        <f t="shared" si="18"/>
        <v>55617</v>
      </c>
      <c r="T40" s="473">
        <f t="shared" si="19"/>
        <v>0.0027021217901584795</v>
      </c>
      <c r="U40" s="474">
        <v>23496</v>
      </c>
      <c r="V40" s="470">
        <v>21816</v>
      </c>
      <c r="W40" s="471">
        <v>1104</v>
      </c>
      <c r="X40" s="470">
        <v>1145</v>
      </c>
      <c r="Y40" s="472">
        <f t="shared" si="20"/>
        <v>47561</v>
      </c>
      <c r="Z40" s="476">
        <f t="shared" si="21"/>
        <v>0.1693824772397552</v>
      </c>
    </row>
    <row r="41" spans="1:26" ht="21" customHeight="1">
      <c r="A41" s="510" t="s">
        <v>509</v>
      </c>
      <c r="B41" s="468" t="s">
        <v>510</v>
      </c>
      <c r="C41" s="469">
        <v>0</v>
      </c>
      <c r="D41" s="470">
        <v>0</v>
      </c>
      <c r="E41" s="471">
        <v>3531</v>
      </c>
      <c r="F41" s="470">
        <v>3482</v>
      </c>
      <c r="G41" s="472">
        <f t="shared" si="6"/>
        <v>7013</v>
      </c>
      <c r="H41" s="473">
        <f t="shared" si="15"/>
        <v>0.0016597268799075306</v>
      </c>
      <c r="I41" s="474"/>
      <c r="J41" s="470"/>
      <c r="K41" s="471">
        <v>2919</v>
      </c>
      <c r="L41" s="470">
        <v>3034</v>
      </c>
      <c r="M41" s="472">
        <f t="shared" si="16"/>
        <v>5953</v>
      </c>
      <c r="N41" s="475">
        <f t="shared" si="17"/>
        <v>0.17806148160591295</v>
      </c>
      <c r="O41" s="469"/>
      <c r="P41" s="470"/>
      <c r="Q41" s="471">
        <v>15224</v>
      </c>
      <c r="R41" s="470">
        <v>15698</v>
      </c>
      <c r="S41" s="472">
        <f t="shared" si="18"/>
        <v>30922</v>
      </c>
      <c r="T41" s="473">
        <f t="shared" si="19"/>
        <v>0.001502328604478496</v>
      </c>
      <c r="U41" s="474"/>
      <c r="V41" s="470"/>
      <c r="W41" s="471">
        <v>13065</v>
      </c>
      <c r="X41" s="470">
        <v>13671</v>
      </c>
      <c r="Y41" s="472">
        <f t="shared" si="20"/>
        <v>26736</v>
      </c>
      <c r="Z41" s="476">
        <f t="shared" si="21"/>
        <v>0.15656792339916215</v>
      </c>
    </row>
    <row r="42" spans="1:26" ht="21" customHeight="1">
      <c r="A42" s="510" t="s">
        <v>511</v>
      </c>
      <c r="B42" s="468" t="s">
        <v>512</v>
      </c>
      <c r="C42" s="469">
        <v>3444</v>
      </c>
      <c r="D42" s="470">
        <v>3453</v>
      </c>
      <c r="E42" s="471">
        <v>0</v>
      </c>
      <c r="F42" s="470">
        <v>11</v>
      </c>
      <c r="G42" s="472">
        <f t="shared" si="6"/>
        <v>6908</v>
      </c>
      <c r="H42" s="473">
        <f t="shared" si="15"/>
        <v>0.0016348771262514217</v>
      </c>
      <c r="I42" s="474">
        <v>3552</v>
      </c>
      <c r="J42" s="470">
        <v>3454</v>
      </c>
      <c r="K42" s="471">
        <v>460</v>
      </c>
      <c r="L42" s="470">
        <v>422</v>
      </c>
      <c r="M42" s="472">
        <f t="shared" si="16"/>
        <v>7888</v>
      </c>
      <c r="N42" s="475">
        <f t="shared" si="17"/>
        <v>-0.12423935091277893</v>
      </c>
      <c r="O42" s="469">
        <v>19500</v>
      </c>
      <c r="P42" s="470">
        <v>18697</v>
      </c>
      <c r="Q42" s="471">
        <v>63</v>
      </c>
      <c r="R42" s="470">
        <v>69</v>
      </c>
      <c r="S42" s="472">
        <f t="shared" si="18"/>
        <v>38329</v>
      </c>
      <c r="T42" s="473">
        <f t="shared" si="19"/>
        <v>0.0018621936834957722</v>
      </c>
      <c r="U42" s="474">
        <v>17854</v>
      </c>
      <c r="V42" s="470">
        <v>16462</v>
      </c>
      <c r="W42" s="471">
        <v>1342</v>
      </c>
      <c r="X42" s="470">
        <v>1299</v>
      </c>
      <c r="Y42" s="472">
        <f t="shared" si="20"/>
        <v>36957</v>
      </c>
      <c r="Z42" s="476">
        <f t="shared" si="21"/>
        <v>0.03712422545120009</v>
      </c>
    </row>
    <row r="43" spans="1:26" ht="21" customHeight="1">
      <c r="A43" s="510" t="s">
        <v>513</v>
      </c>
      <c r="B43" s="468" t="s">
        <v>514</v>
      </c>
      <c r="C43" s="469">
        <v>677</v>
      </c>
      <c r="D43" s="470">
        <v>702</v>
      </c>
      <c r="E43" s="471">
        <v>1468</v>
      </c>
      <c r="F43" s="470">
        <v>1472</v>
      </c>
      <c r="G43" s="472">
        <f t="shared" si="6"/>
        <v>4319</v>
      </c>
      <c r="H43" s="473">
        <f t="shared" si="15"/>
        <v>0.0010221532003879402</v>
      </c>
      <c r="I43" s="474">
        <v>1174</v>
      </c>
      <c r="J43" s="470">
        <v>1237</v>
      </c>
      <c r="K43" s="471">
        <v>926</v>
      </c>
      <c r="L43" s="470">
        <v>985</v>
      </c>
      <c r="M43" s="472">
        <f t="shared" si="16"/>
        <v>4322</v>
      </c>
      <c r="N43" s="475">
        <f t="shared" si="17"/>
        <v>-0.0006941230911614582</v>
      </c>
      <c r="O43" s="469">
        <v>4619</v>
      </c>
      <c r="P43" s="470">
        <v>4391</v>
      </c>
      <c r="Q43" s="471">
        <v>9002</v>
      </c>
      <c r="R43" s="470">
        <v>8015</v>
      </c>
      <c r="S43" s="472">
        <f t="shared" si="18"/>
        <v>26027</v>
      </c>
      <c r="T43" s="473">
        <f t="shared" si="19"/>
        <v>0.0012645076834862496</v>
      </c>
      <c r="U43" s="474">
        <v>5908</v>
      </c>
      <c r="V43" s="470">
        <v>5662</v>
      </c>
      <c r="W43" s="471">
        <v>5963</v>
      </c>
      <c r="X43" s="470">
        <v>5396</v>
      </c>
      <c r="Y43" s="472">
        <f t="shared" si="20"/>
        <v>22929</v>
      </c>
      <c r="Z43" s="476">
        <f t="shared" si="21"/>
        <v>0.13511273932574475</v>
      </c>
    </row>
    <row r="44" spans="1:26" ht="21" customHeight="1">
      <c r="A44" s="510" t="s">
        <v>515</v>
      </c>
      <c r="B44" s="468" t="s">
        <v>516</v>
      </c>
      <c r="C44" s="469">
        <v>1962</v>
      </c>
      <c r="D44" s="470">
        <v>1962</v>
      </c>
      <c r="E44" s="471">
        <v>89</v>
      </c>
      <c r="F44" s="470">
        <v>236</v>
      </c>
      <c r="G44" s="472">
        <f t="shared" si="6"/>
        <v>4249</v>
      </c>
      <c r="H44" s="473">
        <f t="shared" si="15"/>
        <v>0.0010055866979505343</v>
      </c>
      <c r="I44" s="474">
        <v>1637</v>
      </c>
      <c r="J44" s="470">
        <v>1637</v>
      </c>
      <c r="K44" s="471">
        <v>205</v>
      </c>
      <c r="L44" s="470">
        <v>365</v>
      </c>
      <c r="M44" s="472">
        <f t="shared" si="16"/>
        <v>3844</v>
      </c>
      <c r="N44" s="475">
        <f t="shared" si="17"/>
        <v>0.10535900104058271</v>
      </c>
      <c r="O44" s="469">
        <v>9684</v>
      </c>
      <c r="P44" s="470">
        <v>9355</v>
      </c>
      <c r="Q44" s="471">
        <v>435</v>
      </c>
      <c r="R44" s="470">
        <v>1012</v>
      </c>
      <c r="S44" s="472">
        <f t="shared" si="18"/>
        <v>20486</v>
      </c>
      <c r="T44" s="473">
        <f t="shared" si="19"/>
        <v>0.0009953012027471206</v>
      </c>
      <c r="U44" s="474">
        <v>8655</v>
      </c>
      <c r="V44" s="470">
        <v>8466</v>
      </c>
      <c r="W44" s="471">
        <v>758</v>
      </c>
      <c r="X44" s="470">
        <v>971</v>
      </c>
      <c r="Y44" s="472">
        <f t="shared" si="20"/>
        <v>18850</v>
      </c>
      <c r="Z44" s="476">
        <f t="shared" si="21"/>
        <v>0.08679045092838189</v>
      </c>
    </row>
    <row r="45" spans="1:26" ht="21" customHeight="1">
      <c r="A45" s="510" t="s">
        <v>517</v>
      </c>
      <c r="B45" s="468" t="s">
        <v>518</v>
      </c>
      <c r="C45" s="469">
        <v>991</v>
      </c>
      <c r="D45" s="470">
        <v>1145</v>
      </c>
      <c r="E45" s="471">
        <v>1012</v>
      </c>
      <c r="F45" s="470">
        <v>1012</v>
      </c>
      <c r="G45" s="472">
        <f t="shared" si="6"/>
        <v>4160</v>
      </c>
      <c r="H45" s="473">
        <f t="shared" si="15"/>
        <v>0.0009845235734229755</v>
      </c>
      <c r="I45" s="474">
        <v>1050</v>
      </c>
      <c r="J45" s="470">
        <v>1188</v>
      </c>
      <c r="K45" s="471">
        <v>753</v>
      </c>
      <c r="L45" s="470">
        <v>744</v>
      </c>
      <c r="M45" s="472">
        <f t="shared" si="16"/>
        <v>3735</v>
      </c>
      <c r="N45" s="475">
        <f t="shared" si="17"/>
        <v>0.11378848728246327</v>
      </c>
      <c r="O45" s="469">
        <v>5267</v>
      </c>
      <c r="P45" s="470">
        <v>6039</v>
      </c>
      <c r="Q45" s="471">
        <v>4813</v>
      </c>
      <c r="R45" s="470">
        <v>4375</v>
      </c>
      <c r="S45" s="472">
        <f t="shared" si="18"/>
        <v>20494</v>
      </c>
      <c r="T45" s="473">
        <f t="shared" si="19"/>
        <v>0.0009956898784096208</v>
      </c>
      <c r="U45" s="474">
        <v>5277</v>
      </c>
      <c r="V45" s="470">
        <v>5861</v>
      </c>
      <c r="W45" s="471">
        <v>4745</v>
      </c>
      <c r="X45" s="470">
        <v>4429</v>
      </c>
      <c r="Y45" s="472">
        <f t="shared" si="20"/>
        <v>20312</v>
      </c>
      <c r="Z45" s="476">
        <f t="shared" si="21"/>
        <v>0.008960220559275367</v>
      </c>
    </row>
    <row r="46" spans="1:26" ht="21" customHeight="1">
      <c r="A46" s="510" t="s">
        <v>519</v>
      </c>
      <c r="B46" s="468" t="s">
        <v>520</v>
      </c>
      <c r="C46" s="469">
        <v>1788</v>
      </c>
      <c r="D46" s="470">
        <v>1800</v>
      </c>
      <c r="E46" s="471">
        <v>258</v>
      </c>
      <c r="F46" s="470">
        <v>269</v>
      </c>
      <c r="G46" s="472">
        <f t="shared" si="6"/>
        <v>4115</v>
      </c>
      <c r="H46" s="473">
        <f t="shared" si="15"/>
        <v>0.0009738736789989289</v>
      </c>
      <c r="I46" s="474">
        <v>1779</v>
      </c>
      <c r="J46" s="470">
        <v>1918</v>
      </c>
      <c r="K46" s="471">
        <v>475</v>
      </c>
      <c r="L46" s="470">
        <v>389</v>
      </c>
      <c r="M46" s="472">
        <f t="shared" si="16"/>
        <v>4561</v>
      </c>
      <c r="N46" s="475">
        <f t="shared" si="17"/>
        <v>-0.09778557333918003</v>
      </c>
      <c r="O46" s="469">
        <v>9548</v>
      </c>
      <c r="P46" s="470">
        <v>9777</v>
      </c>
      <c r="Q46" s="471">
        <v>1425</v>
      </c>
      <c r="R46" s="470">
        <v>1385</v>
      </c>
      <c r="S46" s="472">
        <f t="shared" si="18"/>
        <v>22135</v>
      </c>
      <c r="T46" s="473">
        <f t="shared" si="19"/>
        <v>0.001075416973679953</v>
      </c>
      <c r="U46" s="474">
        <v>9051</v>
      </c>
      <c r="V46" s="470">
        <v>9919</v>
      </c>
      <c r="W46" s="471">
        <v>2106</v>
      </c>
      <c r="X46" s="470">
        <v>2025</v>
      </c>
      <c r="Y46" s="472">
        <f t="shared" si="20"/>
        <v>23101</v>
      </c>
      <c r="Z46" s="476">
        <f t="shared" si="21"/>
        <v>-0.04181637158564566</v>
      </c>
    </row>
    <row r="47" spans="1:26" ht="21" customHeight="1">
      <c r="A47" s="510" t="s">
        <v>521</v>
      </c>
      <c r="B47" s="468" t="s">
        <v>522</v>
      </c>
      <c r="C47" s="469">
        <v>0</v>
      </c>
      <c r="D47" s="470">
        <v>0</v>
      </c>
      <c r="E47" s="471">
        <v>1993</v>
      </c>
      <c r="F47" s="470">
        <v>1947</v>
      </c>
      <c r="G47" s="472">
        <f t="shared" si="6"/>
        <v>3940</v>
      </c>
      <c r="H47" s="473">
        <f t="shared" si="15"/>
        <v>0.0009324574229054143</v>
      </c>
      <c r="I47" s="474"/>
      <c r="J47" s="470"/>
      <c r="K47" s="471">
        <v>1917</v>
      </c>
      <c r="L47" s="470">
        <v>1862</v>
      </c>
      <c r="M47" s="472">
        <f t="shared" si="16"/>
        <v>3779</v>
      </c>
      <c r="N47" s="475">
        <f t="shared" si="17"/>
        <v>0.042603863455940694</v>
      </c>
      <c r="O47" s="469"/>
      <c r="P47" s="470"/>
      <c r="Q47" s="471">
        <v>9513</v>
      </c>
      <c r="R47" s="470">
        <v>9328</v>
      </c>
      <c r="S47" s="472">
        <f t="shared" si="18"/>
        <v>18841</v>
      </c>
      <c r="T47" s="473">
        <f t="shared" si="19"/>
        <v>0.0009153797696455385</v>
      </c>
      <c r="U47" s="474"/>
      <c r="V47" s="470"/>
      <c r="W47" s="471">
        <v>9250</v>
      </c>
      <c r="X47" s="470">
        <v>9035</v>
      </c>
      <c r="Y47" s="472">
        <f t="shared" si="20"/>
        <v>18285</v>
      </c>
      <c r="Z47" s="476">
        <f t="shared" si="21"/>
        <v>0.030407437790538783</v>
      </c>
    </row>
    <row r="48" spans="1:26" ht="21" customHeight="1">
      <c r="A48" s="510" t="s">
        <v>523</v>
      </c>
      <c r="B48" s="468" t="s">
        <v>524</v>
      </c>
      <c r="C48" s="469">
        <v>1049</v>
      </c>
      <c r="D48" s="470">
        <v>1077</v>
      </c>
      <c r="E48" s="471">
        <v>725</v>
      </c>
      <c r="F48" s="470">
        <v>803</v>
      </c>
      <c r="G48" s="472">
        <f t="shared" si="6"/>
        <v>3654</v>
      </c>
      <c r="H48" s="473">
        <f t="shared" si="15"/>
        <v>0.0008647714272325847</v>
      </c>
      <c r="I48" s="474">
        <v>1053</v>
      </c>
      <c r="J48" s="470">
        <v>1105</v>
      </c>
      <c r="K48" s="471">
        <v>827</v>
      </c>
      <c r="L48" s="470">
        <v>918</v>
      </c>
      <c r="M48" s="472">
        <f t="shared" si="16"/>
        <v>3903</v>
      </c>
      <c r="N48" s="475">
        <f t="shared" si="17"/>
        <v>-0.06379707916986932</v>
      </c>
      <c r="O48" s="469">
        <v>6206</v>
      </c>
      <c r="P48" s="470">
        <v>6456</v>
      </c>
      <c r="Q48" s="471">
        <v>7926</v>
      </c>
      <c r="R48" s="470">
        <v>7822</v>
      </c>
      <c r="S48" s="472">
        <f t="shared" si="18"/>
        <v>28410</v>
      </c>
      <c r="T48" s="473">
        <f t="shared" si="19"/>
        <v>0.0013802844464534658</v>
      </c>
      <c r="U48" s="474">
        <v>5864</v>
      </c>
      <c r="V48" s="470">
        <v>5821</v>
      </c>
      <c r="W48" s="471">
        <v>5095</v>
      </c>
      <c r="X48" s="470">
        <v>5122</v>
      </c>
      <c r="Y48" s="472">
        <f t="shared" si="20"/>
        <v>21902</v>
      </c>
      <c r="Z48" s="476">
        <f t="shared" si="21"/>
        <v>0.2971418135330106</v>
      </c>
    </row>
    <row r="49" spans="1:26" ht="21" customHeight="1">
      <c r="A49" s="510" t="s">
        <v>525</v>
      </c>
      <c r="B49" s="468" t="s">
        <v>526</v>
      </c>
      <c r="C49" s="469">
        <v>1351</v>
      </c>
      <c r="D49" s="470">
        <v>1663</v>
      </c>
      <c r="E49" s="471">
        <v>54</v>
      </c>
      <c r="F49" s="470">
        <v>69</v>
      </c>
      <c r="G49" s="472">
        <f t="shared" si="6"/>
        <v>3137</v>
      </c>
      <c r="H49" s="473">
        <f aca="true" t="shared" si="22" ref="H49:H63">G49/$G$10</f>
        <v>0.0007424159735163159</v>
      </c>
      <c r="I49" s="474">
        <v>909</v>
      </c>
      <c r="J49" s="470">
        <v>1060</v>
      </c>
      <c r="K49" s="471">
        <v>22</v>
      </c>
      <c r="L49" s="470">
        <v>34</v>
      </c>
      <c r="M49" s="472">
        <f aca="true" t="shared" si="23" ref="M49:M63">SUM(I49:L49)</f>
        <v>2025</v>
      </c>
      <c r="N49" s="475">
        <f aca="true" t="shared" si="24" ref="N49:N63">IF(ISERROR(G49/M49-1),"         /0",(G49/M49-1))</f>
        <v>0.5491358024691357</v>
      </c>
      <c r="O49" s="469">
        <v>6257</v>
      </c>
      <c r="P49" s="470">
        <v>7309</v>
      </c>
      <c r="Q49" s="471">
        <v>193</v>
      </c>
      <c r="R49" s="470">
        <v>232</v>
      </c>
      <c r="S49" s="472">
        <f aca="true" t="shared" si="25" ref="S49:S63">SUM(O49:R49)</f>
        <v>13991</v>
      </c>
      <c r="T49" s="473">
        <f aca="true" t="shared" si="26" ref="T49:T63">S49/$S$10</f>
        <v>0.0006797451492548553</v>
      </c>
      <c r="U49" s="474">
        <v>4258</v>
      </c>
      <c r="V49" s="470">
        <v>4824</v>
      </c>
      <c r="W49" s="471">
        <v>58</v>
      </c>
      <c r="X49" s="470">
        <v>59</v>
      </c>
      <c r="Y49" s="472">
        <f aca="true" t="shared" si="27" ref="Y49:Y63">SUM(U49:X49)</f>
        <v>9199</v>
      </c>
      <c r="Z49" s="476">
        <f aca="true" t="shared" si="28" ref="Z49:Z63">IF(ISERROR(S49/Y49-1),"         /0",IF(S49/Y49&gt;5,"  *  ",(S49/Y49-1)))</f>
        <v>0.52092618762909</v>
      </c>
    </row>
    <row r="50" spans="1:26" ht="21" customHeight="1">
      <c r="A50" s="510" t="s">
        <v>527</v>
      </c>
      <c r="B50" s="468" t="s">
        <v>527</v>
      </c>
      <c r="C50" s="469">
        <v>1424</v>
      </c>
      <c r="D50" s="470">
        <v>1412</v>
      </c>
      <c r="E50" s="471">
        <v>157</v>
      </c>
      <c r="F50" s="470">
        <v>117</v>
      </c>
      <c r="G50" s="472">
        <f t="shared" si="6"/>
        <v>3110</v>
      </c>
      <c r="H50" s="473">
        <f t="shared" si="22"/>
        <v>0.0007360260368618879</v>
      </c>
      <c r="I50" s="474">
        <v>1508</v>
      </c>
      <c r="J50" s="470">
        <v>1386</v>
      </c>
      <c r="K50" s="471">
        <v>72</v>
      </c>
      <c r="L50" s="470">
        <v>101</v>
      </c>
      <c r="M50" s="472">
        <f t="shared" si="23"/>
        <v>3067</v>
      </c>
      <c r="N50" s="475">
        <f t="shared" si="24"/>
        <v>0.014020215194000762</v>
      </c>
      <c r="O50" s="469">
        <v>6591</v>
      </c>
      <c r="P50" s="470">
        <v>6306</v>
      </c>
      <c r="Q50" s="471">
        <v>445</v>
      </c>
      <c r="R50" s="470">
        <v>423</v>
      </c>
      <c r="S50" s="472">
        <f t="shared" si="25"/>
        <v>13765</v>
      </c>
      <c r="T50" s="473">
        <f t="shared" si="26"/>
        <v>0.0006687650617892276</v>
      </c>
      <c r="U50" s="474">
        <v>7116</v>
      </c>
      <c r="V50" s="470">
        <v>6619</v>
      </c>
      <c r="W50" s="471">
        <v>234</v>
      </c>
      <c r="X50" s="470">
        <v>278</v>
      </c>
      <c r="Y50" s="472">
        <f t="shared" si="27"/>
        <v>14247</v>
      </c>
      <c r="Z50" s="476">
        <f t="shared" si="28"/>
        <v>-0.03383168386326951</v>
      </c>
    </row>
    <row r="51" spans="1:26" ht="21" customHeight="1">
      <c r="A51" s="510" t="s">
        <v>528</v>
      </c>
      <c r="B51" s="468" t="s">
        <v>529</v>
      </c>
      <c r="C51" s="469">
        <v>1441</v>
      </c>
      <c r="D51" s="470">
        <v>1334</v>
      </c>
      <c r="E51" s="471">
        <v>0</v>
      </c>
      <c r="F51" s="470">
        <v>2</v>
      </c>
      <c r="G51" s="472">
        <f t="shared" si="6"/>
        <v>2777</v>
      </c>
      <c r="H51" s="473">
        <f t="shared" si="22"/>
        <v>0.000657216818123943</v>
      </c>
      <c r="I51" s="474">
        <v>1107</v>
      </c>
      <c r="J51" s="470">
        <v>1048</v>
      </c>
      <c r="K51" s="471">
        <v>31</v>
      </c>
      <c r="L51" s="470">
        <v>11</v>
      </c>
      <c r="M51" s="472">
        <f t="shared" si="23"/>
        <v>2197</v>
      </c>
      <c r="N51" s="475">
        <f t="shared" si="24"/>
        <v>0.26399635867091487</v>
      </c>
      <c r="O51" s="469">
        <v>6929</v>
      </c>
      <c r="P51" s="470">
        <v>6174</v>
      </c>
      <c r="Q51" s="471">
        <v>10</v>
      </c>
      <c r="R51" s="470">
        <v>14</v>
      </c>
      <c r="S51" s="472">
        <f t="shared" si="25"/>
        <v>13127</v>
      </c>
      <c r="T51" s="473">
        <f t="shared" si="26"/>
        <v>0.0006377681777048449</v>
      </c>
      <c r="U51" s="474">
        <v>4854</v>
      </c>
      <c r="V51" s="470">
        <v>4206</v>
      </c>
      <c r="W51" s="471">
        <v>56</v>
      </c>
      <c r="X51" s="470">
        <v>31</v>
      </c>
      <c r="Y51" s="472">
        <f t="shared" si="27"/>
        <v>9147</v>
      </c>
      <c r="Z51" s="476">
        <f t="shared" si="28"/>
        <v>0.43511533836230454</v>
      </c>
    </row>
    <row r="52" spans="1:26" ht="21" customHeight="1">
      <c r="A52" s="510" t="s">
        <v>530</v>
      </c>
      <c r="B52" s="468" t="s">
        <v>531</v>
      </c>
      <c r="C52" s="469">
        <v>1289</v>
      </c>
      <c r="D52" s="470">
        <v>1192</v>
      </c>
      <c r="E52" s="471">
        <v>127</v>
      </c>
      <c r="F52" s="470">
        <v>144</v>
      </c>
      <c r="G52" s="472">
        <f t="shared" si="6"/>
        <v>2752</v>
      </c>
      <c r="H52" s="473">
        <f t="shared" si="22"/>
        <v>0.0006513002101105837</v>
      </c>
      <c r="I52" s="474">
        <v>1344</v>
      </c>
      <c r="J52" s="470">
        <v>1398</v>
      </c>
      <c r="K52" s="471">
        <v>135</v>
      </c>
      <c r="L52" s="470">
        <v>132</v>
      </c>
      <c r="M52" s="472">
        <f t="shared" si="23"/>
        <v>3009</v>
      </c>
      <c r="N52" s="475">
        <f t="shared" si="24"/>
        <v>-0.0854104353605849</v>
      </c>
      <c r="O52" s="469">
        <v>6146</v>
      </c>
      <c r="P52" s="470">
        <v>5844</v>
      </c>
      <c r="Q52" s="471">
        <v>794</v>
      </c>
      <c r="R52" s="470">
        <v>775</v>
      </c>
      <c r="S52" s="472">
        <f t="shared" si="25"/>
        <v>13559</v>
      </c>
      <c r="T52" s="473">
        <f t="shared" si="26"/>
        <v>0.0006587566634798501</v>
      </c>
      <c r="U52" s="474">
        <v>7370</v>
      </c>
      <c r="V52" s="470">
        <v>7036</v>
      </c>
      <c r="W52" s="471">
        <v>681</v>
      </c>
      <c r="X52" s="470">
        <v>599</v>
      </c>
      <c r="Y52" s="472">
        <f t="shared" si="27"/>
        <v>15686</v>
      </c>
      <c r="Z52" s="476">
        <f t="shared" si="28"/>
        <v>-0.13559862297590208</v>
      </c>
    </row>
    <row r="53" spans="1:26" ht="21" customHeight="1">
      <c r="A53" s="510" t="s">
        <v>532</v>
      </c>
      <c r="B53" s="468" t="s">
        <v>533</v>
      </c>
      <c r="C53" s="469">
        <v>782</v>
      </c>
      <c r="D53" s="470">
        <v>692</v>
      </c>
      <c r="E53" s="471">
        <v>632</v>
      </c>
      <c r="F53" s="470">
        <v>633</v>
      </c>
      <c r="G53" s="472">
        <f t="shared" si="6"/>
        <v>2739</v>
      </c>
      <c r="H53" s="473">
        <f t="shared" si="22"/>
        <v>0.0006482235739436369</v>
      </c>
      <c r="I53" s="474">
        <v>530</v>
      </c>
      <c r="J53" s="470">
        <v>571</v>
      </c>
      <c r="K53" s="471">
        <v>813</v>
      </c>
      <c r="L53" s="470">
        <v>737</v>
      </c>
      <c r="M53" s="472">
        <f t="shared" si="23"/>
        <v>2651</v>
      </c>
      <c r="N53" s="475">
        <f t="shared" si="24"/>
        <v>0.03319502074688807</v>
      </c>
      <c r="O53" s="469">
        <v>2882</v>
      </c>
      <c r="P53" s="470">
        <v>2678</v>
      </c>
      <c r="Q53" s="471">
        <v>3748</v>
      </c>
      <c r="R53" s="470">
        <v>3313</v>
      </c>
      <c r="S53" s="472">
        <f t="shared" si="25"/>
        <v>12621</v>
      </c>
      <c r="T53" s="473">
        <f t="shared" si="26"/>
        <v>0.0006131844420517138</v>
      </c>
      <c r="U53" s="474">
        <v>2349</v>
      </c>
      <c r="V53" s="470">
        <v>2342</v>
      </c>
      <c r="W53" s="471">
        <v>3715</v>
      </c>
      <c r="X53" s="470">
        <v>3466</v>
      </c>
      <c r="Y53" s="472">
        <f t="shared" si="27"/>
        <v>11872</v>
      </c>
      <c r="Z53" s="476">
        <f t="shared" si="28"/>
        <v>0.06308962264150941</v>
      </c>
    </row>
    <row r="54" spans="1:26" ht="21" customHeight="1">
      <c r="A54" s="510" t="s">
        <v>534</v>
      </c>
      <c r="B54" s="468" t="s">
        <v>535</v>
      </c>
      <c r="C54" s="469">
        <v>1018</v>
      </c>
      <c r="D54" s="470">
        <v>1014</v>
      </c>
      <c r="E54" s="471">
        <v>21</v>
      </c>
      <c r="F54" s="470">
        <v>108</v>
      </c>
      <c r="G54" s="472">
        <f t="shared" si="6"/>
        <v>2161</v>
      </c>
      <c r="H54" s="473">
        <f t="shared" si="22"/>
        <v>0.0005114315966747717</v>
      </c>
      <c r="I54" s="474">
        <v>1028</v>
      </c>
      <c r="J54" s="470">
        <v>1138</v>
      </c>
      <c r="K54" s="471">
        <v>71</v>
      </c>
      <c r="L54" s="470">
        <v>532</v>
      </c>
      <c r="M54" s="472">
        <f t="shared" si="23"/>
        <v>2769</v>
      </c>
      <c r="N54" s="475">
        <f t="shared" si="24"/>
        <v>-0.21957385337667024</v>
      </c>
      <c r="O54" s="469">
        <v>5146</v>
      </c>
      <c r="P54" s="470">
        <v>5001</v>
      </c>
      <c r="Q54" s="471">
        <v>312</v>
      </c>
      <c r="R54" s="470">
        <v>902</v>
      </c>
      <c r="S54" s="472">
        <f t="shared" si="25"/>
        <v>11361</v>
      </c>
      <c r="T54" s="473">
        <f t="shared" si="26"/>
        <v>0.0005519680252079488</v>
      </c>
      <c r="U54" s="474">
        <v>4703</v>
      </c>
      <c r="V54" s="470">
        <v>4831</v>
      </c>
      <c r="W54" s="471">
        <v>169</v>
      </c>
      <c r="X54" s="470">
        <v>678</v>
      </c>
      <c r="Y54" s="472">
        <f t="shared" si="27"/>
        <v>10381</v>
      </c>
      <c r="Z54" s="476">
        <f t="shared" si="28"/>
        <v>0.09440323668240058</v>
      </c>
    </row>
    <row r="55" spans="1:26" ht="21" customHeight="1">
      <c r="A55" s="510" t="s">
        <v>536</v>
      </c>
      <c r="B55" s="468" t="s">
        <v>537</v>
      </c>
      <c r="C55" s="469">
        <v>0</v>
      </c>
      <c r="D55" s="470">
        <v>0</v>
      </c>
      <c r="E55" s="471">
        <v>918</v>
      </c>
      <c r="F55" s="470">
        <v>889</v>
      </c>
      <c r="G55" s="472">
        <f t="shared" si="6"/>
        <v>1807</v>
      </c>
      <c r="H55" s="473">
        <f t="shared" si="22"/>
        <v>0.000427652427205605</v>
      </c>
      <c r="I55" s="474"/>
      <c r="J55" s="470"/>
      <c r="K55" s="471">
        <v>924</v>
      </c>
      <c r="L55" s="470">
        <v>970</v>
      </c>
      <c r="M55" s="472">
        <f t="shared" si="23"/>
        <v>1894</v>
      </c>
      <c r="N55" s="475">
        <f t="shared" si="24"/>
        <v>-0.04593453009503701</v>
      </c>
      <c r="O55" s="469"/>
      <c r="P55" s="470"/>
      <c r="Q55" s="471">
        <v>4171</v>
      </c>
      <c r="R55" s="470">
        <v>4352</v>
      </c>
      <c r="S55" s="472">
        <f t="shared" si="25"/>
        <v>8523</v>
      </c>
      <c r="T55" s="473">
        <f t="shared" si="26"/>
        <v>0.00041408533393603975</v>
      </c>
      <c r="U55" s="474"/>
      <c r="V55" s="470"/>
      <c r="W55" s="471">
        <v>4070</v>
      </c>
      <c r="X55" s="470">
        <v>4353</v>
      </c>
      <c r="Y55" s="472">
        <f t="shared" si="27"/>
        <v>8423</v>
      </c>
      <c r="Z55" s="476">
        <f t="shared" si="28"/>
        <v>0.011872254541137384</v>
      </c>
    </row>
    <row r="56" spans="1:26" ht="21" customHeight="1">
      <c r="A56" s="510" t="s">
        <v>538</v>
      </c>
      <c r="B56" s="468" t="s">
        <v>538</v>
      </c>
      <c r="C56" s="469">
        <v>837</v>
      </c>
      <c r="D56" s="470">
        <v>836</v>
      </c>
      <c r="E56" s="471">
        <v>29</v>
      </c>
      <c r="F56" s="470">
        <v>50</v>
      </c>
      <c r="G56" s="472">
        <f t="shared" si="6"/>
        <v>1752</v>
      </c>
      <c r="H56" s="473">
        <f t="shared" si="22"/>
        <v>0.00041463588957621467</v>
      </c>
      <c r="I56" s="474">
        <v>665</v>
      </c>
      <c r="J56" s="470">
        <v>786</v>
      </c>
      <c r="K56" s="471">
        <v>29</v>
      </c>
      <c r="L56" s="470">
        <v>72</v>
      </c>
      <c r="M56" s="472">
        <f t="shared" si="23"/>
        <v>1552</v>
      </c>
      <c r="N56" s="475">
        <f t="shared" si="24"/>
        <v>0.12886597938144329</v>
      </c>
      <c r="O56" s="469">
        <v>3898</v>
      </c>
      <c r="P56" s="470">
        <v>3889</v>
      </c>
      <c r="Q56" s="471">
        <v>250</v>
      </c>
      <c r="R56" s="470">
        <v>222</v>
      </c>
      <c r="S56" s="472">
        <f t="shared" si="25"/>
        <v>8259</v>
      </c>
      <c r="T56" s="473">
        <f t="shared" si="26"/>
        <v>0.00040125903707353657</v>
      </c>
      <c r="U56" s="474">
        <v>3699</v>
      </c>
      <c r="V56" s="470">
        <v>4078</v>
      </c>
      <c r="W56" s="471">
        <v>242</v>
      </c>
      <c r="X56" s="470">
        <v>189</v>
      </c>
      <c r="Y56" s="472">
        <f t="shared" si="27"/>
        <v>8208</v>
      </c>
      <c r="Z56" s="476">
        <f t="shared" si="28"/>
        <v>0.006213450292397615</v>
      </c>
    </row>
    <row r="57" spans="1:26" ht="21" customHeight="1">
      <c r="A57" s="510" t="s">
        <v>539</v>
      </c>
      <c r="B57" s="468" t="s">
        <v>540</v>
      </c>
      <c r="C57" s="469">
        <v>0</v>
      </c>
      <c r="D57" s="470">
        <v>0</v>
      </c>
      <c r="E57" s="471">
        <v>830</v>
      </c>
      <c r="F57" s="470">
        <v>903</v>
      </c>
      <c r="G57" s="472">
        <f t="shared" si="6"/>
        <v>1733</v>
      </c>
      <c r="H57" s="473">
        <f t="shared" si="22"/>
        <v>0.00041013926748606163</v>
      </c>
      <c r="I57" s="474">
        <v>711</v>
      </c>
      <c r="J57" s="470">
        <v>632</v>
      </c>
      <c r="K57" s="471">
        <v>429</v>
      </c>
      <c r="L57" s="470">
        <v>478</v>
      </c>
      <c r="M57" s="472">
        <f t="shared" si="23"/>
        <v>2250</v>
      </c>
      <c r="N57" s="475">
        <f t="shared" si="24"/>
        <v>-0.22977777777777775</v>
      </c>
      <c r="O57" s="469"/>
      <c r="P57" s="470"/>
      <c r="Q57" s="471">
        <v>6847</v>
      </c>
      <c r="R57" s="470">
        <v>5468</v>
      </c>
      <c r="S57" s="472">
        <f t="shared" si="25"/>
        <v>12315</v>
      </c>
      <c r="T57" s="473">
        <f t="shared" si="26"/>
        <v>0.0005983175979610852</v>
      </c>
      <c r="U57" s="474">
        <v>3334</v>
      </c>
      <c r="V57" s="470">
        <v>2739</v>
      </c>
      <c r="W57" s="471">
        <v>4081</v>
      </c>
      <c r="X57" s="470">
        <v>3372</v>
      </c>
      <c r="Y57" s="472">
        <f t="shared" si="27"/>
        <v>13526</v>
      </c>
      <c r="Z57" s="476">
        <f t="shared" si="28"/>
        <v>-0.08953127310365228</v>
      </c>
    </row>
    <row r="58" spans="1:26" ht="21" customHeight="1">
      <c r="A58" s="510" t="s">
        <v>541</v>
      </c>
      <c r="B58" s="468" t="s">
        <v>542</v>
      </c>
      <c r="C58" s="469">
        <v>609</v>
      </c>
      <c r="D58" s="470">
        <v>780</v>
      </c>
      <c r="E58" s="471">
        <v>122</v>
      </c>
      <c r="F58" s="470">
        <v>141</v>
      </c>
      <c r="G58" s="472">
        <f t="shared" si="6"/>
        <v>1652</v>
      </c>
      <c r="H58" s="473">
        <f t="shared" si="22"/>
        <v>0.00039096945752277776</v>
      </c>
      <c r="I58" s="474">
        <v>427</v>
      </c>
      <c r="J58" s="470">
        <v>586</v>
      </c>
      <c r="K58" s="471">
        <v>98</v>
      </c>
      <c r="L58" s="470">
        <v>80</v>
      </c>
      <c r="M58" s="472">
        <f t="shared" si="23"/>
        <v>1191</v>
      </c>
      <c r="N58" s="475">
        <f t="shared" si="24"/>
        <v>0.38706968933669184</v>
      </c>
      <c r="O58" s="469">
        <v>2600</v>
      </c>
      <c r="P58" s="470">
        <v>3282</v>
      </c>
      <c r="Q58" s="471">
        <v>516</v>
      </c>
      <c r="R58" s="470">
        <v>570</v>
      </c>
      <c r="S58" s="472">
        <f t="shared" si="25"/>
        <v>6968</v>
      </c>
      <c r="T58" s="473">
        <f t="shared" si="26"/>
        <v>0.00033853650203758356</v>
      </c>
      <c r="U58" s="474">
        <v>2231</v>
      </c>
      <c r="V58" s="470">
        <v>2850</v>
      </c>
      <c r="W58" s="471">
        <v>522</v>
      </c>
      <c r="X58" s="470">
        <v>580</v>
      </c>
      <c r="Y58" s="472">
        <f t="shared" si="27"/>
        <v>6183</v>
      </c>
      <c r="Z58" s="476">
        <f t="shared" si="28"/>
        <v>0.1269610221575288</v>
      </c>
    </row>
    <row r="59" spans="1:26" ht="21" customHeight="1">
      <c r="A59" s="510" t="s">
        <v>543</v>
      </c>
      <c r="B59" s="468" t="s">
        <v>544</v>
      </c>
      <c r="C59" s="469">
        <v>0</v>
      </c>
      <c r="D59" s="470">
        <v>0</v>
      </c>
      <c r="E59" s="471">
        <v>750</v>
      </c>
      <c r="F59" s="470">
        <v>672</v>
      </c>
      <c r="G59" s="472">
        <f t="shared" si="6"/>
        <v>1422</v>
      </c>
      <c r="H59" s="473">
        <f t="shared" si="22"/>
        <v>0.0003365366637998729</v>
      </c>
      <c r="I59" s="474"/>
      <c r="J59" s="470"/>
      <c r="K59" s="471">
        <v>544</v>
      </c>
      <c r="L59" s="470">
        <v>574</v>
      </c>
      <c r="M59" s="472">
        <f t="shared" si="23"/>
        <v>1118</v>
      </c>
      <c r="N59" s="475">
        <f t="shared" si="24"/>
        <v>0.27191413237924866</v>
      </c>
      <c r="O59" s="469"/>
      <c r="P59" s="470"/>
      <c r="Q59" s="471">
        <v>3231</v>
      </c>
      <c r="R59" s="470">
        <v>2961</v>
      </c>
      <c r="S59" s="472">
        <f t="shared" si="25"/>
        <v>6192</v>
      </c>
      <c r="T59" s="473">
        <f t="shared" si="26"/>
        <v>0.0003008349627750743</v>
      </c>
      <c r="U59" s="474"/>
      <c r="V59" s="470"/>
      <c r="W59" s="471">
        <v>2635</v>
      </c>
      <c r="X59" s="470">
        <v>2710</v>
      </c>
      <c r="Y59" s="472">
        <f t="shared" si="27"/>
        <v>5345</v>
      </c>
      <c r="Z59" s="476">
        <f t="shared" si="28"/>
        <v>0.15846585594013107</v>
      </c>
    </row>
    <row r="60" spans="1:26" ht="21" customHeight="1">
      <c r="A60" s="510" t="s">
        <v>545</v>
      </c>
      <c r="B60" s="468" t="s">
        <v>546</v>
      </c>
      <c r="C60" s="469">
        <v>0</v>
      </c>
      <c r="D60" s="470">
        <v>0</v>
      </c>
      <c r="E60" s="471">
        <v>718</v>
      </c>
      <c r="F60" s="470">
        <v>640</v>
      </c>
      <c r="G60" s="472">
        <f t="shared" si="6"/>
        <v>1358</v>
      </c>
      <c r="H60" s="473">
        <f t="shared" si="22"/>
        <v>0.00032139014728567325</v>
      </c>
      <c r="I60" s="474"/>
      <c r="J60" s="470"/>
      <c r="K60" s="471">
        <v>695</v>
      </c>
      <c r="L60" s="470">
        <v>603</v>
      </c>
      <c r="M60" s="472">
        <f t="shared" si="23"/>
        <v>1298</v>
      </c>
      <c r="N60" s="475">
        <f t="shared" si="24"/>
        <v>0.046224961479198745</v>
      </c>
      <c r="O60" s="469"/>
      <c r="P60" s="470"/>
      <c r="Q60" s="471">
        <v>3434</v>
      </c>
      <c r="R60" s="470">
        <v>3157</v>
      </c>
      <c r="S60" s="472">
        <f t="shared" si="25"/>
        <v>6591</v>
      </c>
      <c r="T60" s="473">
        <f t="shared" si="26"/>
        <v>0.00032022016144226653</v>
      </c>
      <c r="U60" s="474"/>
      <c r="V60" s="470"/>
      <c r="W60" s="471">
        <v>3108</v>
      </c>
      <c r="X60" s="470">
        <v>2761</v>
      </c>
      <c r="Y60" s="472">
        <f t="shared" si="27"/>
        <v>5869</v>
      </c>
      <c r="Z60" s="476">
        <f t="shared" si="28"/>
        <v>0.12301925370591249</v>
      </c>
    </row>
    <row r="61" spans="1:26" ht="21" customHeight="1">
      <c r="A61" s="510" t="s">
        <v>547</v>
      </c>
      <c r="B61" s="468" t="s">
        <v>547</v>
      </c>
      <c r="C61" s="469">
        <v>0</v>
      </c>
      <c r="D61" s="470">
        <v>0</v>
      </c>
      <c r="E61" s="471">
        <v>515</v>
      </c>
      <c r="F61" s="470">
        <v>437</v>
      </c>
      <c r="G61" s="472">
        <f t="shared" si="6"/>
        <v>952</v>
      </c>
      <c r="H61" s="473">
        <f t="shared" si="22"/>
        <v>0.00022530443314871938</v>
      </c>
      <c r="I61" s="474"/>
      <c r="J61" s="470"/>
      <c r="K61" s="471">
        <v>492</v>
      </c>
      <c r="L61" s="470">
        <v>494</v>
      </c>
      <c r="M61" s="472">
        <f t="shared" si="23"/>
        <v>986</v>
      </c>
      <c r="N61" s="475">
        <f t="shared" si="24"/>
        <v>-0.03448275862068961</v>
      </c>
      <c r="O61" s="469"/>
      <c r="P61" s="470"/>
      <c r="Q61" s="471">
        <v>2618</v>
      </c>
      <c r="R61" s="470">
        <v>2339</v>
      </c>
      <c r="S61" s="472">
        <f t="shared" si="25"/>
        <v>4957</v>
      </c>
      <c r="T61" s="473">
        <f t="shared" si="26"/>
        <v>0.00024083315737662196</v>
      </c>
      <c r="U61" s="474"/>
      <c r="V61" s="470"/>
      <c r="W61" s="471">
        <v>2471</v>
      </c>
      <c r="X61" s="470">
        <v>2339</v>
      </c>
      <c r="Y61" s="472">
        <f t="shared" si="27"/>
        <v>4810</v>
      </c>
      <c r="Z61" s="476">
        <f t="shared" si="28"/>
        <v>0.03056133056133059</v>
      </c>
    </row>
    <row r="62" spans="1:26" ht="21" customHeight="1">
      <c r="A62" s="510" t="s">
        <v>48</v>
      </c>
      <c r="B62" s="468" t="s">
        <v>48</v>
      </c>
      <c r="C62" s="469">
        <v>617</v>
      </c>
      <c r="D62" s="470">
        <v>586</v>
      </c>
      <c r="E62" s="471">
        <v>7464</v>
      </c>
      <c r="F62" s="470">
        <v>7466</v>
      </c>
      <c r="G62" s="472">
        <f t="shared" si="6"/>
        <v>16133</v>
      </c>
      <c r="H62" s="473">
        <f t="shared" si="22"/>
        <v>0.0038181054831809766</v>
      </c>
      <c r="I62" s="474">
        <v>3126</v>
      </c>
      <c r="J62" s="470">
        <v>2861</v>
      </c>
      <c r="K62" s="471">
        <v>7944</v>
      </c>
      <c r="L62" s="470">
        <v>8017</v>
      </c>
      <c r="M62" s="472">
        <f t="shared" si="23"/>
        <v>21948</v>
      </c>
      <c r="N62" s="475">
        <f t="shared" si="24"/>
        <v>-0.2649444140696191</v>
      </c>
      <c r="O62" s="469">
        <v>10572</v>
      </c>
      <c r="P62" s="470">
        <v>9693</v>
      </c>
      <c r="Q62" s="471">
        <v>35940</v>
      </c>
      <c r="R62" s="470">
        <v>36381</v>
      </c>
      <c r="S62" s="472">
        <f t="shared" si="25"/>
        <v>92586</v>
      </c>
      <c r="T62" s="473">
        <f t="shared" si="26"/>
        <v>0.004498240611029236</v>
      </c>
      <c r="U62" s="474">
        <v>14773</v>
      </c>
      <c r="V62" s="470">
        <v>13664</v>
      </c>
      <c r="W62" s="471">
        <v>39088</v>
      </c>
      <c r="X62" s="470">
        <v>39103</v>
      </c>
      <c r="Y62" s="472">
        <f t="shared" si="27"/>
        <v>106628</v>
      </c>
      <c r="Z62" s="476">
        <f t="shared" si="28"/>
        <v>-0.13169148816445964</v>
      </c>
    </row>
    <row r="63" spans="1:26" ht="21" customHeight="1" thickBot="1">
      <c r="A63" s="511"/>
      <c r="B63" s="477"/>
      <c r="C63" s="478"/>
      <c r="D63" s="479"/>
      <c r="E63" s="480"/>
      <c r="F63" s="479"/>
      <c r="G63" s="481">
        <f t="shared" si="6"/>
        <v>0</v>
      </c>
      <c r="H63" s="482">
        <f t="shared" si="22"/>
        <v>0</v>
      </c>
      <c r="I63" s="483"/>
      <c r="J63" s="479"/>
      <c r="K63" s="480"/>
      <c r="L63" s="479"/>
      <c r="M63" s="481">
        <f t="shared" si="23"/>
        <v>0</v>
      </c>
      <c r="N63" s="484" t="str">
        <f t="shared" si="24"/>
        <v>         /0</v>
      </c>
      <c r="O63" s="478">
        <f aca="true" t="shared" si="29" ref="O12:O63">C63</f>
        <v>0</v>
      </c>
      <c r="P63" s="479">
        <f aca="true" t="shared" si="30" ref="P11:P63">D63</f>
        <v>0</v>
      </c>
      <c r="Q63" s="480">
        <f aca="true" t="shared" si="31" ref="Q11:Q63">E63</f>
        <v>0</v>
      </c>
      <c r="R63" s="479">
        <f aca="true" t="shared" si="32" ref="R11:R63">F63</f>
        <v>0</v>
      </c>
      <c r="S63" s="481">
        <f t="shared" si="25"/>
        <v>0</v>
      </c>
      <c r="T63" s="482">
        <f t="shared" si="26"/>
        <v>0</v>
      </c>
      <c r="U63" s="483"/>
      <c r="V63" s="479"/>
      <c r="W63" s="480"/>
      <c r="X63" s="479"/>
      <c r="Y63" s="481">
        <f t="shared" si="27"/>
        <v>0</v>
      </c>
      <c r="Z63" s="485" t="str">
        <f t="shared" si="28"/>
        <v>         /0</v>
      </c>
    </row>
    <row r="64" spans="1:2" ht="9" customHeight="1" thickTop="1">
      <c r="A64" s="31"/>
      <c r="B64" s="31"/>
    </row>
    <row r="65" spans="1:2" ht="15">
      <c r="A65" s="31" t="s">
        <v>132</v>
      </c>
      <c r="B65" s="31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4:Z65536 N64:N65536">
    <cfRule type="cellIs" priority="7" dxfId="99" operator="lessThan" stopIfTrue="1">
      <formula>0</formula>
    </cfRule>
  </conditionalFormatting>
  <conditionalFormatting sqref="N10:N63 Z10:Z63">
    <cfRule type="cellIs" priority="8" dxfId="99" operator="lessThan" stopIfTrue="1">
      <formula>0</formula>
    </cfRule>
    <cfRule type="cellIs" priority="9" dxfId="101" operator="greaterThanOrEqual" stopIfTrue="1">
      <formula>0</formula>
    </cfRule>
  </conditionalFormatting>
  <conditionalFormatting sqref="H7:H9">
    <cfRule type="cellIs" priority="4" dxfId="99" operator="lessThan" stopIfTrue="1">
      <formula>0</formula>
    </cfRule>
  </conditionalFormatting>
  <conditionalFormatting sqref="N7:N9">
    <cfRule type="cellIs" priority="3" dxfId="99" operator="lessThan" stopIfTrue="1">
      <formula>0</formula>
    </cfRule>
  </conditionalFormatting>
  <conditionalFormatting sqref="T7:T9">
    <cfRule type="cellIs" priority="2" dxfId="99" operator="lessThan" stopIfTrue="1">
      <formula>0</formula>
    </cfRule>
  </conditionalFormatting>
  <conditionalFormatting sqref="Z7:Z9">
    <cfRule type="cellIs" priority="1" dxfId="99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1">
      <selection activeCell="U11" sqref="U11:X56"/>
    </sheetView>
  </sheetViews>
  <sheetFormatPr defaultColWidth="8.00390625" defaultRowHeight="15"/>
  <cols>
    <col min="1" max="1" width="30.28125" style="30" customWidth="1"/>
    <col min="2" max="2" width="40.421875" style="30" bestFit="1" customWidth="1"/>
    <col min="3" max="3" width="9.57421875" style="30" customWidth="1"/>
    <col min="4" max="4" width="10.421875" style="30" customWidth="1"/>
    <col min="5" max="5" width="8.57421875" style="30" bestFit="1" customWidth="1"/>
    <col min="6" max="6" width="10.57421875" style="30" bestFit="1" customWidth="1"/>
    <col min="7" max="7" width="10.00390625" style="30" customWidth="1"/>
    <col min="8" max="8" width="10.7109375" style="30" customWidth="1"/>
    <col min="9" max="9" width="9.421875" style="30" customWidth="1"/>
    <col min="10" max="10" width="11.57421875" style="30" bestFit="1" customWidth="1"/>
    <col min="11" max="11" width="9.00390625" style="30" bestFit="1" customWidth="1"/>
    <col min="12" max="12" width="10.57421875" style="30" bestFit="1" customWidth="1"/>
    <col min="13" max="13" width="9.8515625" style="30" customWidth="1"/>
    <col min="14" max="14" width="10.00390625" style="30" customWidth="1"/>
    <col min="15" max="15" width="10.421875" style="30" customWidth="1"/>
    <col min="16" max="16" width="12.421875" style="30" bestFit="1" customWidth="1"/>
    <col min="17" max="17" width="9.421875" style="30" customWidth="1"/>
    <col min="18" max="18" width="10.57421875" style="30" bestFit="1" customWidth="1"/>
    <col min="19" max="19" width="11.8515625" style="30" customWidth="1"/>
    <col min="20" max="20" width="10.140625" style="30" customWidth="1"/>
    <col min="21" max="21" width="10.28125" style="30" customWidth="1"/>
    <col min="22" max="22" width="11.57421875" style="30" bestFit="1" customWidth="1"/>
    <col min="23" max="24" width="10.28125" style="30" customWidth="1"/>
    <col min="25" max="25" width="10.7109375" style="30" customWidth="1"/>
    <col min="26" max="26" width="9.8515625" style="30" bestFit="1" customWidth="1"/>
    <col min="27" max="16384" width="8.00390625" style="30" customWidth="1"/>
  </cols>
  <sheetData>
    <row r="1" spans="1:24" ht="15.75">
      <c r="A1" s="211" t="s">
        <v>148</v>
      </c>
      <c r="B1" s="207"/>
      <c r="C1" s="207"/>
      <c r="D1" s="207"/>
      <c r="E1" s="207"/>
      <c r="F1" s="207"/>
      <c r="G1" s="207"/>
      <c r="H1" s="207"/>
      <c r="I1" s="207"/>
      <c r="W1" s="205" t="s">
        <v>26</v>
      </c>
      <c r="X1" s="205"/>
    </row>
    <row r="2" spans="1:24" ht="15.75">
      <c r="A2" s="211" t="s">
        <v>149</v>
      </c>
      <c r="B2" s="207"/>
      <c r="C2" s="207"/>
      <c r="D2" s="207"/>
      <c r="E2" s="207"/>
      <c r="F2" s="207"/>
      <c r="G2" s="207"/>
      <c r="H2" s="207"/>
      <c r="I2" s="207"/>
      <c r="W2" s="205"/>
      <c r="X2" s="205"/>
    </row>
    <row r="3" ht="5.25" customHeight="1" thickBot="1"/>
    <row r="4" spans="1:26" ht="24.75" customHeight="1" thickTop="1">
      <c r="A4" s="594" t="s">
        <v>115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6"/>
    </row>
    <row r="5" spans="1:26" ht="21" customHeight="1" thickBot="1">
      <c r="A5" s="606" t="s">
        <v>40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8"/>
    </row>
    <row r="6" spans="1:26" s="48" customFormat="1" ht="19.5" customHeight="1" thickBot="1" thickTop="1">
      <c r="A6" s="670" t="s">
        <v>113</v>
      </c>
      <c r="B6" s="682" t="s">
        <v>114</v>
      </c>
      <c r="C6" s="685" t="s">
        <v>33</v>
      </c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7"/>
      <c r="O6" s="688" t="s">
        <v>32</v>
      </c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7"/>
    </row>
    <row r="7" spans="1:26" s="47" customFormat="1" ht="26.25" customHeight="1" thickBot="1">
      <c r="A7" s="671"/>
      <c r="B7" s="683"/>
      <c r="C7" s="679" t="s">
        <v>150</v>
      </c>
      <c r="D7" s="675"/>
      <c r="E7" s="675"/>
      <c r="F7" s="675"/>
      <c r="G7" s="676"/>
      <c r="H7" s="677" t="s">
        <v>31</v>
      </c>
      <c r="I7" s="679" t="s">
        <v>153</v>
      </c>
      <c r="J7" s="675"/>
      <c r="K7" s="675"/>
      <c r="L7" s="675"/>
      <c r="M7" s="676"/>
      <c r="N7" s="677" t="s">
        <v>30</v>
      </c>
      <c r="O7" s="674" t="s">
        <v>151</v>
      </c>
      <c r="P7" s="675"/>
      <c r="Q7" s="675"/>
      <c r="R7" s="675"/>
      <c r="S7" s="676"/>
      <c r="T7" s="677" t="s">
        <v>31</v>
      </c>
      <c r="U7" s="674" t="s">
        <v>152</v>
      </c>
      <c r="V7" s="675"/>
      <c r="W7" s="675"/>
      <c r="X7" s="675"/>
      <c r="Y7" s="676"/>
      <c r="Z7" s="677" t="s">
        <v>30</v>
      </c>
    </row>
    <row r="8" spans="1:26" s="42" customFormat="1" ht="26.25" customHeight="1">
      <c r="A8" s="672"/>
      <c r="B8" s="683"/>
      <c r="C8" s="610" t="s">
        <v>20</v>
      </c>
      <c r="D8" s="605"/>
      <c r="E8" s="601" t="s">
        <v>19</v>
      </c>
      <c r="F8" s="605"/>
      <c r="G8" s="590" t="s">
        <v>15</v>
      </c>
      <c r="H8" s="583"/>
      <c r="I8" s="680" t="s">
        <v>20</v>
      </c>
      <c r="J8" s="605"/>
      <c r="K8" s="601" t="s">
        <v>19</v>
      </c>
      <c r="L8" s="605"/>
      <c r="M8" s="590" t="s">
        <v>15</v>
      </c>
      <c r="N8" s="583"/>
      <c r="O8" s="680" t="s">
        <v>20</v>
      </c>
      <c r="P8" s="605"/>
      <c r="Q8" s="601" t="s">
        <v>19</v>
      </c>
      <c r="R8" s="605"/>
      <c r="S8" s="590" t="s">
        <v>15</v>
      </c>
      <c r="T8" s="583"/>
      <c r="U8" s="680" t="s">
        <v>20</v>
      </c>
      <c r="V8" s="605"/>
      <c r="W8" s="601" t="s">
        <v>19</v>
      </c>
      <c r="X8" s="605"/>
      <c r="Y8" s="590" t="s">
        <v>15</v>
      </c>
      <c r="Z8" s="583"/>
    </row>
    <row r="9" spans="1:26" s="42" customFormat="1" ht="19.5" customHeight="1" thickBot="1">
      <c r="A9" s="673"/>
      <c r="B9" s="684"/>
      <c r="C9" s="45" t="s">
        <v>28</v>
      </c>
      <c r="D9" s="43" t="s">
        <v>27</v>
      </c>
      <c r="E9" s="44" t="s">
        <v>28</v>
      </c>
      <c r="F9" s="99" t="s">
        <v>27</v>
      </c>
      <c r="G9" s="681"/>
      <c r="H9" s="678"/>
      <c r="I9" s="45" t="s">
        <v>28</v>
      </c>
      <c r="J9" s="43" t="s">
        <v>27</v>
      </c>
      <c r="K9" s="44" t="s">
        <v>28</v>
      </c>
      <c r="L9" s="99" t="s">
        <v>27</v>
      </c>
      <c r="M9" s="681"/>
      <c r="N9" s="678"/>
      <c r="O9" s="45" t="s">
        <v>28</v>
      </c>
      <c r="P9" s="43" t="s">
        <v>27</v>
      </c>
      <c r="Q9" s="44" t="s">
        <v>28</v>
      </c>
      <c r="R9" s="99" t="s">
        <v>27</v>
      </c>
      <c r="S9" s="681"/>
      <c r="T9" s="678"/>
      <c r="U9" s="45" t="s">
        <v>28</v>
      </c>
      <c r="V9" s="43" t="s">
        <v>27</v>
      </c>
      <c r="W9" s="44" t="s">
        <v>28</v>
      </c>
      <c r="X9" s="99" t="s">
        <v>27</v>
      </c>
      <c r="Y9" s="681"/>
      <c r="Z9" s="678"/>
    </row>
    <row r="10" spans="1:26" s="32" customFormat="1" ht="18" customHeight="1" thickBot="1" thickTop="1">
      <c r="A10" s="41" t="s">
        <v>22</v>
      </c>
      <c r="B10" s="97"/>
      <c r="C10" s="40">
        <f>SUM(C11:C56)</f>
        <v>12922.143000000002</v>
      </c>
      <c r="D10" s="34">
        <f>SUM(D11:D56)</f>
        <v>12922.143000000007</v>
      </c>
      <c r="E10" s="35">
        <f>SUM(E11:E56)</f>
        <v>1300.1710000000003</v>
      </c>
      <c r="F10" s="34">
        <f>SUM(F11:F56)</f>
        <v>1300.1709999999996</v>
      </c>
      <c r="G10" s="33">
        <f aca="true" t="shared" si="0" ref="G10:G21">SUM(C10:F10)</f>
        <v>28444.628000000008</v>
      </c>
      <c r="H10" s="37">
        <f aca="true" t="shared" si="1" ref="H10:H56">G10/$G$10</f>
        <v>1</v>
      </c>
      <c r="I10" s="36">
        <f>SUM(I11:I56)</f>
        <v>12926.520999999993</v>
      </c>
      <c r="J10" s="34">
        <f>SUM(J11:J56)</f>
        <v>12926.520999999997</v>
      </c>
      <c r="K10" s="35">
        <f>SUM(K11:K56)</f>
        <v>1933.9230000000002</v>
      </c>
      <c r="L10" s="34">
        <f>SUM(L11:L56)</f>
        <v>1933.923</v>
      </c>
      <c r="M10" s="33">
        <f aca="true" t="shared" si="2" ref="M10:M21">SUM(I10:L10)</f>
        <v>29720.887999999988</v>
      </c>
      <c r="N10" s="39">
        <f aca="true" t="shared" si="3" ref="N10:N21">IF(ISERROR(G10/M10-1),"         /0",(G10/M10-1))</f>
        <v>-0.042941516417678405</v>
      </c>
      <c r="O10" s="38">
        <f>SUM(O11:O56)</f>
        <v>60979.983</v>
      </c>
      <c r="P10" s="34">
        <f>SUM(P11:P56)</f>
        <v>60979.98299999999</v>
      </c>
      <c r="Q10" s="35">
        <f>SUM(Q11:Q56)</f>
        <v>6300.659999999998</v>
      </c>
      <c r="R10" s="34">
        <f>SUM(R11:R56)</f>
        <v>6300.66</v>
      </c>
      <c r="S10" s="33">
        <f aca="true" t="shared" si="4" ref="S10:S21">SUM(O10:R10)</f>
        <v>134561.286</v>
      </c>
      <c r="T10" s="37">
        <f aca="true" t="shared" si="5" ref="T10:T56">S10/$S$10</f>
        <v>1</v>
      </c>
      <c r="U10" s="36">
        <f>SUM(U11:U56)</f>
        <v>60564.988000000005</v>
      </c>
      <c r="V10" s="34">
        <f>SUM(V11:V56)</f>
        <v>60564.98800000003</v>
      </c>
      <c r="W10" s="35">
        <f>SUM(W11:W56)</f>
        <v>9936.428999999998</v>
      </c>
      <c r="X10" s="34">
        <f>SUM(X11:X56)</f>
        <v>9936.428999999998</v>
      </c>
      <c r="Y10" s="758">
        <f aca="true" t="shared" si="6" ref="Y10:Y21">SUM(U10:X10)</f>
        <v>141002.83400000003</v>
      </c>
      <c r="Z10" s="759">
        <f aca="true" t="shared" si="7" ref="Z10:Z55">IF(ISERROR(S10/Y10-1),"         /0",(S10/Y10-1))</f>
        <v>-0.045683819376283186</v>
      </c>
    </row>
    <row r="11" spans="1:26" ht="18.75" customHeight="1" thickTop="1">
      <c r="A11" s="320" t="s">
        <v>449</v>
      </c>
      <c r="B11" s="486" t="s">
        <v>450</v>
      </c>
      <c r="C11" s="321">
        <v>6567.767999999999</v>
      </c>
      <c r="D11" s="322">
        <v>4829.758000000002</v>
      </c>
      <c r="E11" s="323">
        <v>351.164</v>
      </c>
      <c r="F11" s="322">
        <v>186.116</v>
      </c>
      <c r="G11" s="324">
        <f t="shared" si="0"/>
        <v>11934.806000000002</v>
      </c>
      <c r="H11" s="325">
        <f t="shared" si="1"/>
        <v>0.4195803158332744</v>
      </c>
      <c r="I11" s="326">
        <v>6655.775999999999</v>
      </c>
      <c r="J11" s="322">
        <v>4498.3279999999995</v>
      </c>
      <c r="K11" s="323">
        <v>690.1229999999999</v>
      </c>
      <c r="L11" s="322">
        <v>568.498</v>
      </c>
      <c r="M11" s="324">
        <f t="shared" si="2"/>
        <v>12412.724999999999</v>
      </c>
      <c r="N11" s="327">
        <f t="shared" si="3"/>
        <v>-0.03850234336134861</v>
      </c>
      <c r="O11" s="321">
        <v>30828.55600000001</v>
      </c>
      <c r="P11" s="322">
        <v>22219.616999999987</v>
      </c>
      <c r="Q11" s="323">
        <v>1390.9029999999989</v>
      </c>
      <c r="R11" s="322">
        <v>1178.098</v>
      </c>
      <c r="S11" s="324">
        <f t="shared" si="4"/>
        <v>55617.17399999999</v>
      </c>
      <c r="T11" s="325">
        <f t="shared" si="5"/>
        <v>0.4133222537721585</v>
      </c>
      <c r="U11" s="326">
        <v>31342.219999999998</v>
      </c>
      <c r="V11" s="322">
        <v>21973.77000000001</v>
      </c>
      <c r="W11" s="323">
        <v>3308.385999999999</v>
      </c>
      <c r="X11" s="322">
        <v>2898.7859999999987</v>
      </c>
      <c r="Y11" s="324">
        <f t="shared" si="6"/>
        <v>59523.162000000004</v>
      </c>
      <c r="Z11" s="328">
        <f t="shared" si="7"/>
        <v>-0.06562131225488343</v>
      </c>
    </row>
    <row r="12" spans="1:26" ht="18.75" customHeight="1">
      <c r="A12" s="329" t="s">
        <v>451</v>
      </c>
      <c r="B12" s="487" t="s">
        <v>452</v>
      </c>
      <c r="C12" s="330">
        <v>1384.2209999999998</v>
      </c>
      <c r="D12" s="331">
        <v>1262.78</v>
      </c>
      <c r="E12" s="332">
        <v>3.641</v>
      </c>
      <c r="F12" s="331">
        <v>13.112</v>
      </c>
      <c r="G12" s="333">
        <f t="shared" si="0"/>
        <v>2663.754</v>
      </c>
      <c r="H12" s="334">
        <f>G12/$G$10</f>
        <v>0.09364699724672086</v>
      </c>
      <c r="I12" s="335">
        <v>1331.0789999999997</v>
      </c>
      <c r="J12" s="331">
        <v>1540.3310000000001</v>
      </c>
      <c r="K12" s="332">
        <v>0.5980000000000001</v>
      </c>
      <c r="L12" s="331">
        <v>2.4210000000000003</v>
      </c>
      <c r="M12" s="333">
        <f t="shared" si="2"/>
        <v>2874.4289999999996</v>
      </c>
      <c r="N12" s="336">
        <f t="shared" si="3"/>
        <v>-0.07329281746044158</v>
      </c>
      <c r="O12" s="330">
        <v>5821.3669999999975</v>
      </c>
      <c r="P12" s="331">
        <v>6094.290000000001</v>
      </c>
      <c r="Q12" s="332">
        <v>43.931999999999995</v>
      </c>
      <c r="R12" s="331">
        <v>51.889</v>
      </c>
      <c r="S12" s="333">
        <f t="shared" si="4"/>
        <v>12011.478</v>
      </c>
      <c r="T12" s="334">
        <f>S12/$S$10</f>
        <v>0.08926399529207829</v>
      </c>
      <c r="U12" s="335">
        <v>6063.258000000002</v>
      </c>
      <c r="V12" s="331">
        <v>6670.744</v>
      </c>
      <c r="W12" s="332">
        <v>341.0349999999999</v>
      </c>
      <c r="X12" s="331">
        <v>482.28199999999987</v>
      </c>
      <c r="Y12" s="333">
        <f t="shared" si="6"/>
        <v>13557.319</v>
      </c>
      <c r="Z12" s="337">
        <f t="shared" si="7"/>
        <v>-0.1140226175986565</v>
      </c>
    </row>
    <row r="13" spans="1:26" ht="18.75" customHeight="1">
      <c r="A13" s="329" t="s">
        <v>455</v>
      </c>
      <c r="B13" s="487" t="s">
        <v>456</v>
      </c>
      <c r="C13" s="330">
        <v>1392.4560000000001</v>
      </c>
      <c r="D13" s="331">
        <v>1064.765</v>
      </c>
      <c r="E13" s="332">
        <v>9.822999999999999</v>
      </c>
      <c r="F13" s="331">
        <v>14.431</v>
      </c>
      <c r="G13" s="333">
        <f t="shared" si="0"/>
        <v>2481.4750000000004</v>
      </c>
      <c r="H13" s="334">
        <f t="shared" si="1"/>
        <v>0.0872387925059171</v>
      </c>
      <c r="I13" s="335">
        <v>1379.0799999999997</v>
      </c>
      <c r="J13" s="331">
        <v>980.5</v>
      </c>
      <c r="K13" s="332">
        <v>237.01500000000001</v>
      </c>
      <c r="L13" s="331">
        <v>256.197</v>
      </c>
      <c r="M13" s="333">
        <f t="shared" si="2"/>
        <v>2852.792</v>
      </c>
      <c r="N13" s="336">
        <f t="shared" si="3"/>
        <v>-0.13015915636330988</v>
      </c>
      <c r="O13" s="330">
        <v>6932.915000000001</v>
      </c>
      <c r="P13" s="331">
        <v>5002.782999999997</v>
      </c>
      <c r="Q13" s="332">
        <v>79.362</v>
      </c>
      <c r="R13" s="331">
        <v>118.59799999999998</v>
      </c>
      <c r="S13" s="333">
        <f t="shared" si="4"/>
        <v>12133.657999999996</v>
      </c>
      <c r="T13" s="334">
        <f t="shared" si="5"/>
        <v>0.09017198304718935</v>
      </c>
      <c r="U13" s="335">
        <v>6439.477000000002</v>
      </c>
      <c r="V13" s="331">
        <v>4255.290999999997</v>
      </c>
      <c r="W13" s="332">
        <v>837.5060000000001</v>
      </c>
      <c r="X13" s="331">
        <v>971.9319999999999</v>
      </c>
      <c r="Y13" s="333">
        <f t="shared" si="6"/>
        <v>12504.206</v>
      </c>
      <c r="Z13" s="337">
        <f t="shared" si="7"/>
        <v>-0.029633868795827967</v>
      </c>
    </row>
    <row r="14" spans="1:26" ht="18.75" customHeight="1">
      <c r="A14" s="329" t="s">
        <v>457</v>
      </c>
      <c r="B14" s="487" t="s">
        <v>458</v>
      </c>
      <c r="C14" s="330">
        <v>825.7719999999999</v>
      </c>
      <c r="D14" s="331">
        <v>1133.127</v>
      </c>
      <c r="E14" s="332">
        <v>8.693</v>
      </c>
      <c r="F14" s="331">
        <v>214.353</v>
      </c>
      <c r="G14" s="333">
        <f t="shared" si="0"/>
        <v>2181.9449999999997</v>
      </c>
      <c r="H14" s="334">
        <f t="shared" si="1"/>
        <v>0.0767085088966535</v>
      </c>
      <c r="I14" s="335">
        <v>964.4589999999998</v>
      </c>
      <c r="J14" s="331">
        <v>1321.7640000000001</v>
      </c>
      <c r="K14" s="332">
        <v>7.717</v>
      </c>
      <c r="L14" s="331">
        <v>112.255</v>
      </c>
      <c r="M14" s="333">
        <f t="shared" si="2"/>
        <v>2406.195</v>
      </c>
      <c r="N14" s="336">
        <f t="shared" si="3"/>
        <v>-0.09319693541047191</v>
      </c>
      <c r="O14" s="330">
        <v>4138.722999999999</v>
      </c>
      <c r="P14" s="331">
        <v>5453.174999999999</v>
      </c>
      <c r="Q14" s="332">
        <v>59.14200000000001</v>
      </c>
      <c r="R14" s="331">
        <v>494.3790000000001</v>
      </c>
      <c r="S14" s="333">
        <f t="shared" si="4"/>
        <v>10145.418999999998</v>
      </c>
      <c r="T14" s="334">
        <f t="shared" si="5"/>
        <v>0.07539626962245291</v>
      </c>
      <c r="U14" s="335">
        <v>4416.900000000001</v>
      </c>
      <c r="V14" s="331">
        <v>5606.801000000002</v>
      </c>
      <c r="W14" s="332">
        <v>97.29799999999999</v>
      </c>
      <c r="X14" s="331">
        <v>200.975</v>
      </c>
      <c r="Y14" s="333">
        <f t="shared" si="6"/>
        <v>10321.974000000004</v>
      </c>
      <c r="Z14" s="337">
        <f t="shared" si="7"/>
        <v>-0.017104770851002482</v>
      </c>
    </row>
    <row r="15" spans="1:26" ht="18.75" customHeight="1">
      <c r="A15" s="329" t="s">
        <v>461</v>
      </c>
      <c r="B15" s="487" t="s">
        <v>462</v>
      </c>
      <c r="C15" s="330">
        <v>210.496</v>
      </c>
      <c r="D15" s="331">
        <v>1301.9900000000002</v>
      </c>
      <c r="E15" s="332">
        <v>12.572</v>
      </c>
      <c r="F15" s="331">
        <v>8.228</v>
      </c>
      <c r="G15" s="333">
        <f aca="true" t="shared" si="8" ref="G15:G20">SUM(C15:F15)</f>
        <v>1533.2860000000003</v>
      </c>
      <c r="H15" s="334">
        <f aca="true" t="shared" si="9" ref="H15:H20">G15/$G$10</f>
        <v>0.053904238086713595</v>
      </c>
      <c r="I15" s="335">
        <v>201.39000000000004</v>
      </c>
      <c r="J15" s="331">
        <v>1124.9660000000001</v>
      </c>
      <c r="K15" s="332">
        <v>21.384</v>
      </c>
      <c r="L15" s="331">
        <v>66.782</v>
      </c>
      <c r="M15" s="333">
        <f aca="true" t="shared" si="10" ref="M15:M20">SUM(I15:L15)</f>
        <v>1414.5220000000002</v>
      </c>
      <c r="N15" s="336">
        <f aca="true" t="shared" si="11" ref="N15:N20">IF(ISERROR(G15/M15-1),"         /0",(G15/M15-1))</f>
        <v>0.08396051811141869</v>
      </c>
      <c r="O15" s="330">
        <v>974.187</v>
      </c>
      <c r="P15" s="331">
        <v>6012.935</v>
      </c>
      <c r="Q15" s="332">
        <v>95.00800000000001</v>
      </c>
      <c r="R15" s="331">
        <v>92.55199999999998</v>
      </c>
      <c r="S15" s="333">
        <f aca="true" t="shared" si="12" ref="S15:S20">SUM(O15:R15)</f>
        <v>7174.682</v>
      </c>
      <c r="T15" s="334">
        <f aca="true" t="shared" si="13" ref="T15:T20">S15/$S$10</f>
        <v>0.05331906533651886</v>
      </c>
      <c r="U15" s="335">
        <v>821.7230000000001</v>
      </c>
      <c r="V15" s="331">
        <v>5664.387</v>
      </c>
      <c r="W15" s="332">
        <v>213.416</v>
      </c>
      <c r="X15" s="331">
        <v>606.0409999999998</v>
      </c>
      <c r="Y15" s="333">
        <f aca="true" t="shared" si="14" ref="Y15:Y20">SUM(U15:X15)</f>
        <v>7305.567</v>
      </c>
      <c r="Z15" s="337">
        <f t="shared" si="7"/>
        <v>-0.01791578942469496</v>
      </c>
    </row>
    <row r="16" spans="1:26" ht="18.75" customHeight="1">
      <c r="A16" s="329" t="s">
        <v>485</v>
      </c>
      <c r="B16" s="487" t="s">
        <v>486</v>
      </c>
      <c r="C16" s="330">
        <v>606.814</v>
      </c>
      <c r="D16" s="331">
        <v>601.412</v>
      </c>
      <c r="E16" s="332">
        <v>0.486</v>
      </c>
      <c r="F16" s="331">
        <v>0.462</v>
      </c>
      <c r="G16" s="333">
        <f t="shared" si="8"/>
        <v>1209.1740000000002</v>
      </c>
      <c r="H16" s="334">
        <f t="shared" si="9"/>
        <v>0.04250974911677523</v>
      </c>
      <c r="I16" s="335">
        <v>392.131</v>
      </c>
      <c r="J16" s="331">
        <v>423.22900000000004</v>
      </c>
      <c r="K16" s="332">
        <v>191.035</v>
      </c>
      <c r="L16" s="331">
        <v>147.59300000000002</v>
      </c>
      <c r="M16" s="333">
        <f t="shared" si="10"/>
        <v>1153.988</v>
      </c>
      <c r="N16" s="336">
        <f t="shared" si="11"/>
        <v>0.047821987750306105</v>
      </c>
      <c r="O16" s="330">
        <v>3238.952</v>
      </c>
      <c r="P16" s="331">
        <v>2659.1139999999996</v>
      </c>
      <c r="Q16" s="332">
        <v>145.25599999999997</v>
      </c>
      <c r="R16" s="331">
        <v>128.643</v>
      </c>
      <c r="S16" s="333">
        <f t="shared" si="12"/>
        <v>6171.965</v>
      </c>
      <c r="T16" s="334">
        <f t="shared" si="13"/>
        <v>0.04586731580433915</v>
      </c>
      <c r="U16" s="335">
        <v>2363.3790000000004</v>
      </c>
      <c r="V16" s="331">
        <v>2091.423</v>
      </c>
      <c r="W16" s="332">
        <v>1104.2019999999998</v>
      </c>
      <c r="X16" s="331">
        <v>849.5039999999999</v>
      </c>
      <c r="Y16" s="333">
        <f t="shared" si="14"/>
        <v>6408.507999999999</v>
      </c>
      <c r="Z16" s="337">
        <f t="shared" si="7"/>
        <v>-0.03691077548783572</v>
      </c>
    </row>
    <row r="17" spans="1:26" ht="18.75" customHeight="1">
      <c r="A17" s="329" t="s">
        <v>453</v>
      </c>
      <c r="B17" s="487" t="s">
        <v>454</v>
      </c>
      <c r="C17" s="330">
        <v>238.829</v>
      </c>
      <c r="D17" s="331">
        <v>475.668</v>
      </c>
      <c r="E17" s="332">
        <v>78.511</v>
      </c>
      <c r="F17" s="331">
        <v>5.089</v>
      </c>
      <c r="G17" s="333">
        <f t="shared" si="8"/>
        <v>798.0970000000001</v>
      </c>
      <c r="H17" s="334">
        <f t="shared" si="9"/>
        <v>0.02805791659500697</v>
      </c>
      <c r="I17" s="335">
        <v>162.802</v>
      </c>
      <c r="J17" s="331">
        <v>525.854</v>
      </c>
      <c r="K17" s="332">
        <v>71.092</v>
      </c>
      <c r="L17" s="331">
        <v>4.253</v>
      </c>
      <c r="M17" s="333">
        <f t="shared" si="10"/>
        <v>764.0010000000001</v>
      </c>
      <c r="N17" s="336">
        <f t="shared" si="11"/>
        <v>0.04462821383741655</v>
      </c>
      <c r="O17" s="330">
        <v>1276.4780000000003</v>
      </c>
      <c r="P17" s="331">
        <v>2352.6349999999998</v>
      </c>
      <c r="Q17" s="332">
        <v>539.9540000000001</v>
      </c>
      <c r="R17" s="331">
        <v>60.535000000000004</v>
      </c>
      <c r="S17" s="333">
        <f t="shared" si="12"/>
        <v>4229.602</v>
      </c>
      <c r="T17" s="334">
        <f t="shared" si="13"/>
        <v>0.031432532533911726</v>
      </c>
      <c r="U17" s="335">
        <v>848.1850000000002</v>
      </c>
      <c r="V17" s="331">
        <v>2601.4419999999996</v>
      </c>
      <c r="W17" s="332">
        <v>326.41400000000004</v>
      </c>
      <c r="X17" s="331">
        <v>27.500000000000004</v>
      </c>
      <c r="Y17" s="333">
        <f t="shared" si="14"/>
        <v>3803.5409999999997</v>
      </c>
      <c r="Z17" s="337">
        <f t="shared" si="7"/>
        <v>0.112016933694155</v>
      </c>
    </row>
    <row r="18" spans="1:26" ht="18.75" customHeight="1">
      <c r="A18" s="329" t="s">
        <v>469</v>
      </c>
      <c r="B18" s="487" t="s">
        <v>470</v>
      </c>
      <c r="C18" s="330">
        <v>340.098</v>
      </c>
      <c r="D18" s="331">
        <v>245.07899999999998</v>
      </c>
      <c r="E18" s="332">
        <v>0.048999999999999995</v>
      </c>
      <c r="F18" s="331">
        <v>0.657</v>
      </c>
      <c r="G18" s="333">
        <f t="shared" si="8"/>
        <v>585.883</v>
      </c>
      <c r="H18" s="334">
        <f t="shared" si="9"/>
        <v>0.020597316301693237</v>
      </c>
      <c r="I18" s="335">
        <v>408.029</v>
      </c>
      <c r="J18" s="331">
        <v>245.793</v>
      </c>
      <c r="K18" s="332">
        <v>0.08700000000000001</v>
      </c>
      <c r="L18" s="331">
        <v>0.077</v>
      </c>
      <c r="M18" s="333">
        <f t="shared" si="10"/>
        <v>653.986</v>
      </c>
      <c r="N18" s="336">
        <f t="shared" si="11"/>
        <v>-0.1041352567180337</v>
      </c>
      <c r="O18" s="330">
        <v>1376.9069999999997</v>
      </c>
      <c r="P18" s="331">
        <v>1249.364</v>
      </c>
      <c r="Q18" s="332">
        <v>10.145999999999999</v>
      </c>
      <c r="R18" s="331">
        <v>44.538000000000004</v>
      </c>
      <c r="S18" s="333">
        <f t="shared" si="12"/>
        <v>2680.955</v>
      </c>
      <c r="T18" s="334">
        <f t="shared" si="13"/>
        <v>0.019923672548729954</v>
      </c>
      <c r="U18" s="335">
        <v>1626.929</v>
      </c>
      <c r="V18" s="331">
        <v>1136.857</v>
      </c>
      <c r="W18" s="332">
        <v>3.1279999999999992</v>
      </c>
      <c r="X18" s="331">
        <v>7.39</v>
      </c>
      <c r="Y18" s="333">
        <f t="shared" si="14"/>
        <v>2774.304</v>
      </c>
      <c r="Z18" s="337">
        <f t="shared" si="7"/>
        <v>-0.03364771849083592</v>
      </c>
    </row>
    <row r="19" spans="1:26" ht="18.75" customHeight="1">
      <c r="A19" s="329" t="s">
        <v>459</v>
      </c>
      <c r="B19" s="487" t="s">
        <v>460</v>
      </c>
      <c r="C19" s="330">
        <v>317.04</v>
      </c>
      <c r="D19" s="331">
        <v>145.106</v>
      </c>
      <c r="E19" s="332">
        <v>2.6109999999999998</v>
      </c>
      <c r="F19" s="331">
        <v>0.116</v>
      </c>
      <c r="G19" s="333">
        <f t="shared" si="8"/>
        <v>464.873</v>
      </c>
      <c r="H19" s="334">
        <f t="shared" si="9"/>
        <v>0.016343085942273523</v>
      </c>
      <c r="I19" s="335">
        <v>208.933</v>
      </c>
      <c r="J19" s="331">
        <v>152.012</v>
      </c>
      <c r="K19" s="332">
        <v>0.11999999999999998</v>
      </c>
      <c r="L19" s="331">
        <v>0.252</v>
      </c>
      <c r="M19" s="333">
        <f t="shared" si="10"/>
        <v>361.317</v>
      </c>
      <c r="N19" s="336">
        <f t="shared" si="11"/>
        <v>0.2866070514257564</v>
      </c>
      <c r="O19" s="330">
        <v>964.323</v>
      </c>
      <c r="P19" s="331">
        <v>770.44</v>
      </c>
      <c r="Q19" s="332">
        <v>4.684</v>
      </c>
      <c r="R19" s="331">
        <v>12.865</v>
      </c>
      <c r="S19" s="333">
        <f t="shared" si="12"/>
        <v>1752.312</v>
      </c>
      <c r="T19" s="334">
        <f t="shared" si="13"/>
        <v>0.013022408243036559</v>
      </c>
      <c r="U19" s="335">
        <v>542.1429999999999</v>
      </c>
      <c r="V19" s="331">
        <v>704.6840000000001</v>
      </c>
      <c r="W19" s="332">
        <v>1.4440000000000006</v>
      </c>
      <c r="X19" s="331">
        <v>5.900999999999999</v>
      </c>
      <c r="Y19" s="333">
        <f t="shared" si="14"/>
        <v>1254.172</v>
      </c>
      <c r="Z19" s="337">
        <f t="shared" si="7"/>
        <v>0.3971863508354514</v>
      </c>
    </row>
    <row r="20" spans="1:26" ht="18.75" customHeight="1">
      <c r="A20" s="329" t="s">
        <v>463</v>
      </c>
      <c r="B20" s="487" t="s">
        <v>464</v>
      </c>
      <c r="C20" s="330">
        <v>156.40699999999998</v>
      </c>
      <c r="D20" s="331">
        <v>228.485</v>
      </c>
      <c r="E20" s="332">
        <v>2.724999999999999</v>
      </c>
      <c r="F20" s="331">
        <v>5.696</v>
      </c>
      <c r="G20" s="333">
        <f t="shared" si="8"/>
        <v>393.31300000000005</v>
      </c>
      <c r="H20" s="334">
        <f t="shared" si="9"/>
        <v>0.013827320926819642</v>
      </c>
      <c r="I20" s="335">
        <v>128.766</v>
      </c>
      <c r="J20" s="331">
        <v>308.73</v>
      </c>
      <c r="K20" s="332">
        <v>1.1379999999999997</v>
      </c>
      <c r="L20" s="331">
        <v>7.44</v>
      </c>
      <c r="M20" s="333">
        <f t="shared" si="10"/>
        <v>446.07399999999996</v>
      </c>
      <c r="N20" s="336">
        <f t="shared" si="11"/>
        <v>-0.11827858158063442</v>
      </c>
      <c r="O20" s="330">
        <v>705.7789999999998</v>
      </c>
      <c r="P20" s="331">
        <v>1332.9869999999999</v>
      </c>
      <c r="Q20" s="332">
        <v>37.558000000000014</v>
      </c>
      <c r="R20" s="331">
        <v>56.636</v>
      </c>
      <c r="S20" s="333">
        <f t="shared" si="12"/>
        <v>2132.9599999999996</v>
      </c>
      <c r="T20" s="334">
        <f t="shared" si="13"/>
        <v>0.01585121592848035</v>
      </c>
      <c r="U20" s="335">
        <v>665.542</v>
      </c>
      <c r="V20" s="331">
        <v>1415.0960000000002</v>
      </c>
      <c r="W20" s="332">
        <v>20.193000000000005</v>
      </c>
      <c r="X20" s="331">
        <v>20.676999999999996</v>
      </c>
      <c r="Y20" s="333">
        <f t="shared" si="14"/>
        <v>2121.5080000000007</v>
      </c>
      <c r="Z20" s="337">
        <f t="shared" si="7"/>
        <v>0.005398047049550936</v>
      </c>
    </row>
    <row r="21" spans="1:26" ht="18.75" customHeight="1">
      <c r="A21" s="329" t="s">
        <v>517</v>
      </c>
      <c r="B21" s="487" t="s">
        <v>518</v>
      </c>
      <c r="C21" s="330">
        <v>31.975000000000005</v>
      </c>
      <c r="D21" s="331">
        <v>110.611</v>
      </c>
      <c r="E21" s="332">
        <v>57.52899999999998</v>
      </c>
      <c r="F21" s="331">
        <v>150.94899999999998</v>
      </c>
      <c r="G21" s="333">
        <f t="shared" si="0"/>
        <v>351.06399999999996</v>
      </c>
      <c r="H21" s="334">
        <f t="shared" si="1"/>
        <v>0.012342014105440221</v>
      </c>
      <c r="I21" s="335">
        <v>36.441</v>
      </c>
      <c r="J21" s="331">
        <v>140.309</v>
      </c>
      <c r="K21" s="332">
        <v>39.63900000000001</v>
      </c>
      <c r="L21" s="331">
        <v>170.399</v>
      </c>
      <c r="M21" s="333">
        <f t="shared" si="2"/>
        <v>386.788</v>
      </c>
      <c r="N21" s="336">
        <f t="shared" si="3"/>
        <v>-0.09236067303018725</v>
      </c>
      <c r="O21" s="330">
        <v>206.631</v>
      </c>
      <c r="P21" s="331">
        <v>532.617</v>
      </c>
      <c r="Q21" s="332">
        <v>253.14599999999996</v>
      </c>
      <c r="R21" s="331">
        <v>751.4709999999998</v>
      </c>
      <c r="S21" s="333">
        <f t="shared" si="4"/>
        <v>1743.8649999999998</v>
      </c>
      <c r="T21" s="334">
        <f t="shared" si="5"/>
        <v>0.012959633872702435</v>
      </c>
      <c r="U21" s="335">
        <v>239.28300000000002</v>
      </c>
      <c r="V21" s="331">
        <v>790.462</v>
      </c>
      <c r="W21" s="332">
        <v>270.12499999999994</v>
      </c>
      <c r="X21" s="331">
        <v>998.8349999999999</v>
      </c>
      <c r="Y21" s="333">
        <f t="shared" si="6"/>
        <v>2298.705</v>
      </c>
      <c r="Z21" s="337">
        <f t="shared" si="7"/>
        <v>-0.2413706847986149</v>
      </c>
    </row>
    <row r="22" spans="1:26" ht="18.75" customHeight="1">
      <c r="A22" s="329" t="s">
        <v>465</v>
      </c>
      <c r="B22" s="487" t="s">
        <v>466</v>
      </c>
      <c r="C22" s="330">
        <v>127.87899999999999</v>
      </c>
      <c r="D22" s="331">
        <v>198.678</v>
      </c>
      <c r="E22" s="332">
        <v>1.6079999999999999</v>
      </c>
      <c r="F22" s="331">
        <v>2.204</v>
      </c>
      <c r="G22" s="333">
        <f aca="true" t="shared" si="15" ref="G22:G56">SUM(C22:F22)</f>
        <v>330.369</v>
      </c>
      <c r="H22" s="334">
        <f t="shared" si="1"/>
        <v>0.011614460206686477</v>
      </c>
      <c r="I22" s="335">
        <v>106.13900000000001</v>
      </c>
      <c r="J22" s="331">
        <v>245.693</v>
      </c>
      <c r="K22" s="332">
        <v>1.576</v>
      </c>
      <c r="L22" s="331">
        <v>4.82</v>
      </c>
      <c r="M22" s="333">
        <f aca="true" t="shared" si="16" ref="M22:M56">SUM(I22:L22)</f>
        <v>358.228</v>
      </c>
      <c r="N22" s="336">
        <f aca="true" t="shared" si="17" ref="N22:N55">IF(ISERROR(G22/M22-1),"         /0",(G22/M22-1))</f>
        <v>-0.07776890695311356</v>
      </c>
      <c r="O22" s="330">
        <v>693.787</v>
      </c>
      <c r="P22" s="331">
        <v>1033.5900000000001</v>
      </c>
      <c r="Q22" s="332">
        <v>6.928</v>
      </c>
      <c r="R22" s="331">
        <v>20.377000000000002</v>
      </c>
      <c r="S22" s="333">
        <f aca="true" t="shared" si="18" ref="S22:S56">SUM(O22:R22)</f>
        <v>1754.6820000000002</v>
      </c>
      <c r="T22" s="334">
        <f t="shared" si="5"/>
        <v>0.013040021035470785</v>
      </c>
      <c r="U22" s="335">
        <v>447.95899999999995</v>
      </c>
      <c r="V22" s="331">
        <v>1041.883</v>
      </c>
      <c r="W22" s="332">
        <v>28.55699999999999</v>
      </c>
      <c r="X22" s="331">
        <v>18.124000000000002</v>
      </c>
      <c r="Y22" s="333">
        <f aca="true" t="shared" si="19" ref="Y22:Y56">SUM(U22:X22)</f>
        <v>1536.5230000000001</v>
      </c>
      <c r="Z22" s="337">
        <f t="shared" si="7"/>
        <v>0.1419822547400853</v>
      </c>
    </row>
    <row r="23" spans="1:26" ht="18.75" customHeight="1">
      <c r="A23" s="329" t="s">
        <v>519</v>
      </c>
      <c r="B23" s="487" t="s">
        <v>520</v>
      </c>
      <c r="C23" s="330">
        <v>73.38</v>
      </c>
      <c r="D23" s="331">
        <v>199.921</v>
      </c>
      <c r="E23" s="332">
        <v>15.932</v>
      </c>
      <c r="F23" s="331">
        <v>23.712000000000003</v>
      </c>
      <c r="G23" s="333">
        <f t="shared" si="15"/>
        <v>312.945</v>
      </c>
      <c r="H23" s="334">
        <f t="shared" si="1"/>
        <v>0.011001901659603349</v>
      </c>
      <c r="I23" s="335">
        <v>89.464</v>
      </c>
      <c r="J23" s="331">
        <v>190.993</v>
      </c>
      <c r="K23" s="332">
        <v>9.36</v>
      </c>
      <c r="L23" s="331">
        <v>11.133999999999999</v>
      </c>
      <c r="M23" s="333">
        <f t="shared" si="16"/>
        <v>300.951</v>
      </c>
      <c r="N23" s="336">
        <f t="shared" si="17"/>
        <v>0.03985366388548295</v>
      </c>
      <c r="O23" s="330">
        <v>463.1680000000001</v>
      </c>
      <c r="P23" s="331">
        <v>838.0470000000001</v>
      </c>
      <c r="Q23" s="332">
        <v>104.55199999999999</v>
      </c>
      <c r="R23" s="331">
        <v>127.36199999999998</v>
      </c>
      <c r="S23" s="333">
        <f t="shared" si="18"/>
        <v>1533.1290000000001</v>
      </c>
      <c r="T23" s="334">
        <f t="shared" si="5"/>
        <v>0.011393537068306557</v>
      </c>
      <c r="U23" s="335">
        <v>499.78999999999996</v>
      </c>
      <c r="V23" s="331">
        <v>812.1870000000002</v>
      </c>
      <c r="W23" s="332">
        <v>62.93899999999999</v>
      </c>
      <c r="X23" s="331">
        <v>63.289000000000016</v>
      </c>
      <c r="Y23" s="333">
        <f t="shared" si="19"/>
        <v>1438.2050000000004</v>
      </c>
      <c r="Z23" s="337">
        <f t="shared" si="7"/>
        <v>0.06600171741858762</v>
      </c>
    </row>
    <row r="24" spans="1:26" ht="18.75" customHeight="1">
      <c r="A24" s="329" t="s">
        <v>532</v>
      </c>
      <c r="B24" s="487" t="s">
        <v>533</v>
      </c>
      <c r="C24" s="330">
        <v>81.184</v>
      </c>
      <c r="D24" s="331">
        <v>34.643</v>
      </c>
      <c r="E24" s="332">
        <v>153.986</v>
      </c>
      <c r="F24" s="331">
        <v>40.707</v>
      </c>
      <c r="G24" s="333">
        <f>SUM(C24:F24)</f>
        <v>310.52</v>
      </c>
      <c r="H24" s="334">
        <f>G24/$G$10</f>
        <v>0.010916648303503912</v>
      </c>
      <c r="I24" s="335">
        <v>158.772</v>
      </c>
      <c r="J24" s="331">
        <v>28.047000000000004</v>
      </c>
      <c r="K24" s="332">
        <v>196.75</v>
      </c>
      <c r="L24" s="331">
        <v>39.93</v>
      </c>
      <c r="M24" s="333">
        <f>SUM(I24:L24)</f>
        <v>423.49899999999997</v>
      </c>
      <c r="N24" s="336">
        <f>IF(ISERROR(G24/M24-1),"         /0",(G24/M24-1))</f>
        <v>-0.266775128158508</v>
      </c>
      <c r="O24" s="330">
        <v>413.14900000000006</v>
      </c>
      <c r="P24" s="331">
        <v>129.04199999999997</v>
      </c>
      <c r="Q24" s="332">
        <v>775.961</v>
      </c>
      <c r="R24" s="331">
        <v>183.73499999999999</v>
      </c>
      <c r="S24" s="333">
        <f>SUM(O24:R24)</f>
        <v>1501.887</v>
      </c>
      <c r="T24" s="334">
        <f>S24/$S$10</f>
        <v>0.011161360333610367</v>
      </c>
      <c r="U24" s="335">
        <v>689.38</v>
      </c>
      <c r="V24" s="331">
        <v>148.83900000000003</v>
      </c>
      <c r="W24" s="332">
        <v>994.3689999999998</v>
      </c>
      <c r="X24" s="331">
        <v>160.31100000000004</v>
      </c>
      <c r="Y24" s="333">
        <f>SUM(U24:X24)</f>
        <v>1992.899</v>
      </c>
      <c r="Z24" s="337">
        <f>IF(ISERROR(S24/Y24-1),"         /0",(S24/Y24-1))</f>
        <v>-0.24638077494142951</v>
      </c>
    </row>
    <row r="25" spans="1:26" ht="18.75" customHeight="1">
      <c r="A25" s="329" t="s">
        <v>515</v>
      </c>
      <c r="B25" s="487" t="s">
        <v>516</v>
      </c>
      <c r="C25" s="330">
        <v>73.923</v>
      </c>
      <c r="D25" s="331">
        <v>179.001</v>
      </c>
      <c r="E25" s="332">
        <v>0.323</v>
      </c>
      <c r="F25" s="331">
        <v>0.223</v>
      </c>
      <c r="G25" s="333">
        <f>SUM(C25:F25)</f>
        <v>253.47000000000003</v>
      </c>
      <c r="H25" s="334">
        <f>G25/$G$10</f>
        <v>0.008910997183721297</v>
      </c>
      <c r="I25" s="335">
        <v>105.71000000000001</v>
      </c>
      <c r="J25" s="331">
        <v>128.004</v>
      </c>
      <c r="K25" s="332">
        <v>8.144</v>
      </c>
      <c r="L25" s="331">
        <v>8.164</v>
      </c>
      <c r="M25" s="333">
        <f>SUM(I25:L25)</f>
        <v>250.022</v>
      </c>
      <c r="N25" s="336">
        <f>IF(ISERROR(G25/M25-1),"         /0",(G25/M25-1))</f>
        <v>0.013790786410796008</v>
      </c>
      <c r="O25" s="330">
        <v>619.6289999999998</v>
      </c>
      <c r="P25" s="331">
        <v>689.6709999999998</v>
      </c>
      <c r="Q25" s="332">
        <v>29.38699999999999</v>
      </c>
      <c r="R25" s="331">
        <v>21.414999999999992</v>
      </c>
      <c r="S25" s="333">
        <f>SUM(O25:R25)</f>
        <v>1360.1019999999996</v>
      </c>
      <c r="T25" s="334">
        <f>S25/$S$10</f>
        <v>0.010107676884122523</v>
      </c>
      <c r="U25" s="335">
        <v>863.6460000000001</v>
      </c>
      <c r="V25" s="331">
        <v>698.4449999999999</v>
      </c>
      <c r="W25" s="332">
        <v>47.54299999999999</v>
      </c>
      <c r="X25" s="331">
        <v>33.035</v>
      </c>
      <c r="Y25" s="333">
        <f>SUM(U25:X25)</f>
        <v>1642.6689999999999</v>
      </c>
      <c r="Z25" s="337">
        <f>IF(ISERROR(S25/Y25-1),"         /0",(S25/Y25-1))</f>
        <v>-0.1720170040342882</v>
      </c>
    </row>
    <row r="26" spans="1:26" ht="18.75" customHeight="1">
      <c r="A26" s="329" t="s">
        <v>481</v>
      </c>
      <c r="B26" s="487" t="s">
        <v>482</v>
      </c>
      <c r="C26" s="330">
        <v>104.54599999999999</v>
      </c>
      <c r="D26" s="331">
        <v>107.661</v>
      </c>
      <c r="E26" s="332">
        <v>2.7229999999999994</v>
      </c>
      <c r="F26" s="331">
        <v>1.7890000000000001</v>
      </c>
      <c r="G26" s="333">
        <f>SUM(C26:F26)</f>
        <v>216.719</v>
      </c>
      <c r="H26" s="334">
        <f>G26/$G$10</f>
        <v>0.0076189781775314455</v>
      </c>
      <c r="I26" s="335">
        <v>62.458000000000006</v>
      </c>
      <c r="J26" s="331">
        <v>44.712999999999994</v>
      </c>
      <c r="K26" s="332">
        <v>3.1919999999999993</v>
      </c>
      <c r="L26" s="331">
        <v>2.0879999999999996</v>
      </c>
      <c r="M26" s="333">
        <f>SUM(I26:L26)</f>
        <v>112.45099999999998</v>
      </c>
      <c r="N26" s="336">
        <f>IF(ISERROR(G26/M26-1),"         /0",(G26/M26-1))</f>
        <v>0.9272305270740147</v>
      </c>
      <c r="O26" s="330">
        <v>409.63700000000006</v>
      </c>
      <c r="P26" s="331">
        <v>421.28000000000003</v>
      </c>
      <c r="Q26" s="332">
        <v>11.468</v>
      </c>
      <c r="R26" s="331">
        <v>11.206</v>
      </c>
      <c r="S26" s="333">
        <f>SUM(O26:R26)</f>
        <v>853.5910000000001</v>
      </c>
      <c r="T26" s="334">
        <f>S26/$S$10</f>
        <v>0.006343511015493714</v>
      </c>
      <c r="U26" s="335">
        <v>294.18199999999996</v>
      </c>
      <c r="V26" s="331">
        <v>309.67800000000005</v>
      </c>
      <c r="W26" s="332">
        <v>14.009999999999998</v>
      </c>
      <c r="X26" s="331">
        <v>9.850000000000001</v>
      </c>
      <c r="Y26" s="333">
        <f>SUM(U26:X26)</f>
        <v>627.72</v>
      </c>
      <c r="Z26" s="337">
        <f>IF(ISERROR(S26/Y26-1),"         /0",(S26/Y26-1))</f>
        <v>0.3598276301535719</v>
      </c>
    </row>
    <row r="27" spans="1:26" ht="18.75" customHeight="1">
      <c r="A27" s="329" t="s">
        <v>487</v>
      </c>
      <c r="B27" s="487" t="s">
        <v>488</v>
      </c>
      <c r="C27" s="330">
        <v>76.116</v>
      </c>
      <c r="D27" s="331">
        <v>31.486000000000004</v>
      </c>
      <c r="E27" s="332">
        <v>69.42600000000003</v>
      </c>
      <c r="F27" s="331">
        <v>35.77499999999999</v>
      </c>
      <c r="G27" s="333">
        <f>SUM(C27:F27)</f>
        <v>212.803</v>
      </c>
      <c r="H27" s="334">
        <f>G27/$G$10</f>
        <v>0.007481307190939531</v>
      </c>
      <c r="I27" s="335">
        <v>99.23800000000001</v>
      </c>
      <c r="J27" s="331">
        <v>31.305999999999997</v>
      </c>
      <c r="K27" s="332">
        <v>72.15299999999999</v>
      </c>
      <c r="L27" s="331">
        <v>40.027000000000015</v>
      </c>
      <c r="M27" s="333">
        <f>SUM(I27:L27)</f>
        <v>242.72400000000002</v>
      </c>
      <c r="N27" s="336">
        <f>IF(ISERROR(G27/M27-1),"         /0",(G27/M27-1))</f>
        <v>-0.12327169954351447</v>
      </c>
      <c r="O27" s="330">
        <v>304.783</v>
      </c>
      <c r="P27" s="331">
        <v>162.22500000000002</v>
      </c>
      <c r="Q27" s="332">
        <v>365.05299999999966</v>
      </c>
      <c r="R27" s="331">
        <v>270.54400000000004</v>
      </c>
      <c r="S27" s="333">
        <f>SUM(O27:R27)</f>
        <v>1102.6049999999998</v>
      </c>
      <c r="T27" s="334">
        <f>S27/$S$10</f>
        <v>0.008194072996597253</v>
      </c>
      <c r="U27" s="335">
        <v>477.96100000000007</v>
      </c>
      <c r="V27" s="331">
        <v>206.847</v>
      </c>
      <c r="W27" s="332">
        <v>371.2399999999996</v>
      </c>
      <c r="X27" s="331">
        <v>235.59099999999995</v>
      </c>
      <c r="Y27" s="333">
        <f>SUM(U27:X27)</f>
        <v>1291.6389999999997</v>
      </c>
      <c r="Z27" s="337">
        <f>IF(ISERROR(S27/Y27-1),"         /0",(S27/Y27-1))</f>
        <v>-0.14635203799203955</v>
      </c>
    </row>
    <row r="28" spans="1:26" ht="18.75" customHeight="1">
      <c r="A28" s="329" t="s">
        <v>495</v>
      </c>
      <c r="B28" s="487" t="s">
        <v>496</v>
      </c>
      <c r="C28" s="330">
        <v>0.081</v>
      </c>
      <c r="D28" s="331">
        <v>2.927</v>
      </c>
      <c r="E28" s="332">
        <v>93.875</v>
      </c>
      <c r="F28" s="331">
        <v>95.17800000000001</v>
      </c>
      <c r="G28" s="333">
        <f t="shared" si="15"/>
        <v>192.061</v>
      </c>
      <c r="H28" s="334">
        <f t="shared" si="1"/>
        <v>0.006752100959098496</v>
      </c>
      <c r="I28" s="335">
        <v>0.053000000000000005</v>
      </c>
      <c r="J28" s="331">
        <v>4.649</v>
      </c>
      <c r="K28" s="332">
        <v>51.190000000000005</v>
      </c>
      <c r="L28" s="331">
        <v>93.446</v>
      </c>
      <c r="M28" s="333">
        <f t="shared" si="16"/>
        <v>149.338</v>
      </c>
      <c r="N28" s="336">
        <f t="shared" si="17"/>
        <v>0.2860825777765874</v>
      </c>
      <c r="O28" s="330">
        <v>1.934</v>
      </c>
      <c r="P28" s="331">
        <v>13.19</v>
      </c>
      <c r="Q28" s="332">
        <v>355.557</v>
      </c>
      <c r="R28" s="331">
        <v>417.727</v>
      </c>
      <c r="S28" s="333">
        <f t="shared" si="18"/>
        <v>788.408</v>
      </c>
      <c r="T28" s="334">
        <f t="shared" si="5"/>
        <v>0.0058590997710886925</v>
      </c>
      <c r="U28" s="335">
        <v>28.009</v>
      </c>
      <c r="V28" s="331">
        <v>52.946</v>
      </c>
      <c r="W28" s="332">
        <v>131.203</v>
      </c>
      <c r="X28" s="331">
        <v>276.04499999999996</v>
      </c>
      <c r="Y28" s="333">
        <f t="shared" si="19"/>
        <v>488.203</v>
      </c>
      <c r="Z28" s="337">
        <f t="shared" si="7"/>
        <v>0.6149183843606043</v>
      </c>
    </row>
    <row r="29" spans="1:26" ht="18.75" customHeight="1">
      <c r="A29" s="329" t="s">
        <v>471</v>
      </c>
      <c r="B29" s="487" t="s">
        <v>472</v>
      </c>
      <c r="C29" s="330">
        <v>31.403</v>
      </c>
      <c r="D29" s="331">
        <v>150.36200000000002</v>
      </c>
      <c r="E29" s="332">
        <v>0.607</v>
      </c>
      <c r="F29" s="331">
        <v>4.351</v>
      </c>
      <c r="G29" s="333">
        <f t="shared" si="15"/>
        <v>186.723</v>
      </c>
      <c r="H29" s="334">
        <f t="shared" si="1"/>
        <v>0.006564438107610335</v>
      </c>
      <c r="I29" s="335">
        <v>36.786</v>
      </c>
      <c r="J29" s="331">
        <v>149.374</v>
      </c>
      <c r="K29" s="332">
        <v>1.366</v>
      </c>
      <c r="L29" s="331">
        <v>1.7750000000000001</v>
      </c>
      <c r="M29" s="333">
        <f t="shared" si="16"/>
        <v>189.30100000000002</v>
      </c>
      <c r="N29" s="336" t="s">
        <v>43</v>
      </c>
      <c r="O29" s="330">
        <v>138.07700000000003</v>
      </c>
      <c r="P29" s="331">
        <v>738.661</v>
      </c>
      <c r="Q29" s="332">
        <v>9.17</v>
      </c>
      <c r="R29" s="331">
        <v>14.213999999999999</v>
      </c>
      <c r="S29" s="333">
        <f t="shared" si="18"/>
        <v>900.1219999999998</v>
      </c>
      <c r="T29" s="334">
        <f t="shared" si="5"/>
        <v>0.006689308840285607</v>
      </c>
      <c r="U29" s="335">
        <v>146.03700000000003</v>
      </c>
      <c r="V29" s="331">
        <v>733.9069999999999</v>
      </c>
      <c r="W29" s="332">
        <v>3.8139999999999996</v>
      </c>
      <c r="X29" s="331">
        <v>10.775000000000004</v>
      </c>
      <c r="Y29" s="333">
        <f t="shared" si="19"/>
        <v>894.5329999999999</v>
      </c>
      <c r="Z29" s="337" t="s">
        <v>43</v>
      </c>
    </row>
    <row r="30" spans="1:26" ht="18.75" customHeight="1">
      <c r="A30" s="329" t="s">
        <v>483</v>
      </c>
      <c r="B30" s="487" t="s">
        <v>484</v>
      </c>
      <c r="C30" s="330">
        <v>52.278</v>
      </c>
      <c r="D30" s="331">
        <v>131.074</v>
      </c>
      <c r="E30" s="332">
        <v>0.6699999999999999</v>
      </c>
      <c r="F30" s="331">
        <v>0.96</v>
      </c>
      <c r="G30" s="333">
        <f t="shared" si="15"/>
        <v>184.982</v>
      </c>
      <c r="H30" s="334">
        <f t="shared" si="1"/>
        <v>0.00650323147133441</v>
      </c>
      <c r="I30" s="335">
        <v>47.765</v>
      </c>
      <c r="J30" s="331">
        <v>128.256</v>
      </c>
      <c r="K30" s="332">
        <v>1.599</v>
      </c>
      <c r="L30" s="331">
        <v>1.5859999999999999</v>
      </c>
      <c r="M30" s="333">
        <f t="shared" si="16"/>
        <v>179.20600000000002</v>
      </c>
      <c r="N30" s="336">
        <f t="shared" si="17"/>
        <v>0.032231063692063744</v>
      </c>
      <c r="O30" s="330">
        <v>261.08699999999993</v>
      </c>
      <c r="P30" s="331">
        <v>627.4450000000002</v>
      </c>
      <c r="Q30" s="332">
        <v>8.348999999999998</v>
      </c>
      <c r="R30" s="331">
        <v>26.040999999999993</v>
      </c>
      <c r="S30" s="333">
        <f t="shared" si="18"/>
        <v>922.9220000000001</v>
      </c>
      <c r="T30" s="334">
        <f t="shared" si="5"/>
        <v>0.006858748362437619</v>
      </c>
      <c r="U30" s="335">
        <v>216.96599999999998</v>
      </c>
      <c r="V30" s="331">
        <v>658.37</v>
      </c>
      <c r="W30" s="332">
        <v>3.3240000000000003</v>
      </c>
      <c r="X30" s="331">
        <v>3.4859999999999998</v>
      </c>
      <c r="Y30" s="333">
        <f t="shared" si="19"/>
        <v>882.146</v>
      </c>
      <c r="Z30" s="337">
        <f t="shared" si="7"/>
        <v>0.04622364098459908</v>
      </c>
    </row>
    <row r="31" spans="1:26" ht="18.75" customHeight="1">
      <c r="A31" s="329" t="s">
        <v>513</v>
      </c>
      <c r="B31" s="487" t="s">
        <v>514</v>
      </c>
      <c r="C31" s="330">
        <v>0</v>
      </c>
      <c r="D31" s="331">
        <v>6.8309999999999995</v>
      </c>
      <c r="E31" s="332">
        <v>74.95400000000001</v>
      </c>
      <c r="F31" s="331">
        <v>51.431999999999995</v>
      </c>
      <c r="G31" s="333">
        <f t="shared" si="15"/>
        <v>133.217</v>
      </c>
      <c r="H31" s="334">
        <f t="shared" si="1"/>
        <v>0.004683379933813864</v>
      </c>
      <c r="I31" s="335">
        <v>0.923</v>
      </c>
      <c r="J31" s="331">
        <v>3.311</v>
      </c>
      <c r="K31" s="332">
        <v>33.895</v>
      </c>
      <c r="L31" s="331">
        <v>18.752</v>
      </c>
      <c r="M31" s="333">
        <f t="shared" si="16"/>
        <v>56.881</v>
      </c>
      <c r="N31" s="336">
        <f t="shared" si="17"/>
        <v>1.3420298517958549</v>
      </c>
      <c r="O31" s="330">
        <v>2.719</v>
      </c>
      <c r="P31" s="331">
        <v>22.636</v>
      </c>
      <c r="Q31" s="332">
        <v>274.19</v>
      </c>
      <c r="R31" s="331">
        <v>215.33899999999994</v>
      </c>
      <c r="S31" s="333">
        <f t="shared" si="18"/>
        <v>514.884</v>
      </c>
      <c r="T31" s="334">
        <f t="shared" si="5"/>
        <v>0.0038263903036717412</v>
      </c>
      <c r="U31" s="335">
        <v>2.299</v>
      </c>
      <c r="V31" s="331">
        <v>18.261</v>
      </c>
      <c r="W31" s="332">
        <v>162.28600000000006</v>
      </c>
      <c r="X31" s="331">
        <v>132.76200000000003</v>
      </c>
      <c r="Y31" s="333">
        <f t="shared" si="19"/>
        <v>315.60800000000006</v>
      </c>
      <c r="Z31" s="337">
        <f t="shared" si="7"/>
        <v>0.6314035132189295</v>
      </c>
    </row>
    <row r="32" spans="1:26" ht="18.75" customHeight="1">
      <c r="A32" s="329" t="s">
        <v>467</v>
      </c>
      <c r="B32" s="487" t="s">
        <v>468</v>
      </c>
      <c r="C32" s="330">
        <v>10.536999999999999</v>
      </c>
      <c r="D32" s="331">
        <v>3.4229999999999996</v>
      </c>
      <c r="E32" s="332">
        <v>50.57300000000001</v>
      </c>
      <c r="F32" s="331">
        <v>58.99999999999999</v>
      </c>
      <c r="G32" s="333">
        <f t="shared" si="15"/>
        <v>123.53299999999999</v>
      </c>
      <c r="H32" s="334">
        <f t="shared" si="1"/>
        <v>0.0043429290057862575</v>
      </c>
      <c r="I32" s="335">
        <v>22.194</v>
      </c>
      <c r="J32" s="331">
        <v>10.949999999999998</v>
      </c>
      <c r="K32" s="332">
        <v>42.788999999999994</v>
      </c>
      <c r="L32" s="331">
        <v>42.306999999999995</v>
      </c>
      <c r="M32" s="333">
        <f t="shared" si="16"/>
        <v>118.23999999999998</v>
      </c>
      <c r="N32" s="336">
        <f t="shared" si="17"/>
        <v>0.044764884979702435</v>
      </c>
      <c r="O32" s="330">
        <v>77.49</v>
      </c>
      <c r="P32" s="331">
        <v>30.209999999999994</v>
      </c>
      <c r="Q32" s="332">
        <v>262.21399999999994</v>
      </c>
      <c r="R32" s="331">
        <v>280.84799999999996</v>
      </c>
      <c r="S32" s="333">
        <f t="shared" si="18"/>
        <v>650.762</v>
      </c>
      <c r="T32" s="334">
        <f t="shared" si="5"/>
        <v>0.004836175540117831</v>
      </c>
      <c r="U32" s="335">
        <v>94.56899999999997</v>
      </c>
      <c r="V32" s="331">
        <v>41.53300000000001</v>
      </c>
      <c r="W32" s="332">
        <v>264.708</v>
      </c>
      <c r="X32" s="331">
        <v>242.34300000000022</v>
      </c>
      <c r="Y32" s="333">
        <f t="shared" si="19"/>
        <v>643.1530000000002</v>
      </c>
      <c r="Z32" s="337">
        <f t="shared" si="7"/>
        <v>0.01183077743553973</v>
      </c>
    </row>
    <row r="33" spans="1:26" ht="18.75" customHeight="1">
      <c r="A33" s="329" t="s">
        <v>473</v>
      </c>
      <c r="B33" s="487" t="s">
        <v>474</v>
      </c>
      <c r="C33" s="330">
        <v>24.573</v>
      </c>
      <c r="D33" s="331">
        <v>90.722</v>
      </c>
      <c r="E33" s="332">
        <v>0.137</v>
      </c>
      <c r="F33" s="331">
        <v>1.708</v>
      </c>
      <c r="G33" s="333">
        <f t="shared" si="15"/>
        <v>117.13999999999999</v>
      </c>
      <c r="H33" s="334">
        <f t="shared" si="1"/>
        <v>0.00411817654989195</v>
      </c>
      <c r="I33" s="335">
        <v>17.961</v>
      </c>
      <c r="J33" s="331">
        <v>106.792</v>
      </c>
      <c r="K33" s="332">
        <v>1.5819999999999999</v>
      </c>
      <c r="L33" s="331">
        <v>3.5999999999999996</v>
      </c>
      <c r="M33" s="333">
        <f t="shared" si="16"/>
        <v>129.935</v>
      </c>
      <c r="N33" s="336">
        <f t="shared" si="17"/>
        <v>-0.0984723130796169</v>
      </c>
      <c r="O33" s="330">
        <v>111.80600000000001</v>
      </c>
      <c r="P33" s="331">
        <v>484.3190000000001</v>
      </c>
      <c r="Q33" s="332">
        <v>1.367</v>
      </c>
      <c r="R33" s="331">
        <v>13.724</v>
      </c>
      <c r="S33" s="333">
        <f t="shared" si="18"/>
        <v>611.2160000000001</v>
      </c>
      <c r="T33" s="334">
        <f t="shared" si="5"/>
        <v>0.004542287147879964</v>
      </c>
      <c r="U33" s="335">
        <v>104.37100000000004</v>
      </c>
      <c r="V33" s="331">
        <v>537.096</v>
      </c>
      <c r="W33" s="332">
        <v>3.307</v>
      </c>
      <c r="X33" s="331">
        <v>6.254</v>
      </c>
      <c r="Y33" s="333">
        <f t="shared" si="19"/>
        <v>651.0280000000001</v>
      </c>
      <c r="Z33" s="337">
        <f t="shared" si="7"/>
        <v>-0.06115251571360991</v>
      </c>
    </row>
    <row r="34" spans="1:26" ht="18.75" customHeight="1">
      <c r="A34" s="329" t="s">
        <v>475</v>
      </c>
      <c r="B34" s="487" t="s">
        <v>476</v>
      </c>
      <c r="C34" s="330">
        <v>3.455</v>
      </c>
      <c r="D34" s="331">
        <v>9.985</v>
      </c>
      <c r="E34" s="332">
        <v>35.260000000000005</v>
      </c>
      <c r="F34" s="331">
        <v>46.905</v>
      </c>
      <c r="G34" s="333">
        <f t="shared" si="15"/>
        <v>95.605</v>
      </c>
      <c r="H34" s="334">
        <f t="shared" si="1"/>
        <v>0.0033610915917058216</v>
      </c>
      <c r="I34" s="335">
        <v>2.759</v>
      </c>
      <c r="J34" s="331">
        <v>13.272000000000002</v>
      </c>
      <c r="K34" s="332">
        <v>27.03</v>
      </c>
      <c r="L34" s="331">
        <v>36.33600000000001</v>
      </c>
      <c r="M34" s="333">
        <f t="shared" si="16"/>
        <v>79.39700000000002</v>
      </c>
      <c r="N34" s="336">
        <f t="shared" si="17"/>
        <v>0.20413869541670304</v>
      </c>
      <c r="O34" s="330">
        <v>8.021</v>
      </c>
      <c r="P34" s="331">
        <v>32.469</v>
      </c>
      <c r="Q34" s="332">
        <v>140.72599999999994</v>
      </c>
      <c r="R34" s="331">
        <v>156.42699999999996</v>
      </c>
      <c r="S34" s="333">
        <f t="shared" si="18"/>
        <v>337.6429999999999</v>
      </c>
      <c r="T34" s="334">
        <f t="shared" si="5"/>
        <v>0.002509213534121545</v>
      </c>
      <c r="U34" s="335">
        <v>9.723999999999997</v>
      </c>
      <c r="V34" s="331">
        <v>37.258</v>
      </c>
      <c r="W34" s="332">
        <v>127.76300000000005</v>
      </c>
      <c r="X34" s="331">
        <v>131.38499999999993</v>
      </c>
      <c r="Y34" s="333">
        <f t="shared" si="19"/>
        <v>306.13</v>
      </c>
      <c r="Z34" s="337">
        <f t="shared" si="7"/>
        <v>0.1029399274817886</v>
      </c>
    </row>
    <row r="35" spans="1:26" ht="18.75" customHeight="1">
      <c r="A35" s="329" t="s">
        <v>548</v>
      </c>
      <c r="B35" s="487" t="s">
        <v>549</v>
      </c>
      <c r="C35" s="330">
        <v>21.04</v>
      </c>
      <c r="D35" s="331">
        <v>25.89</v>
      </c>
      <c r="E35" s="332">
        <v>20.811000000000003</v>
      </c>
      <c r="F35" s="331">
        <v>20.972</v>
      </c>
      <c r="G35" s="333">
        <f t="shared" si="15"/>
        <v>88.713</v>
      </c>
      <c r="H35" s="334">
        <f t="shared" si="1"/>
        <v>0.0031187962802677527</v>
      </c>
      <c r="I35" s="335">
        <v>19.866000000000003</v>
      </c>
      <c r="J35" s="331">
        <v>36.351</v>
      </c>
      <c r="K35" s="332">
        <v>3.62</v>
      </c>
      <c r="L35" s="331">
        <v>3.6799999999999997</v>
      </c>
      <c r="M35" s="333">
        <f t="shared" si="16"/>
        <v>63.516999999999996</v>
      </c>
      <c r="N35" s="336">
        <f t="shared" si="17"/>
        <v>0.39668120345734215</v>
      </c>
      <c r="O35" s="330">
        <v>91.23</v>
      </c>
      <c r="P35" s="331">
        <v>125.91000000000001</v>
      </c>
      <c r="Q35" s="332">
        <v>161.138</v>
      </c>
      <c r="R35" s="331">
        <v>129.485</v>
      </c>
      <c r="S35" s="333">
        <f t="shared" si="18"/>
        <v>507.76300000000003</v>
      </c>
      <c r="T35" s="334">
        <f t="shared" si="5"/>
        <v>0.0037734701792311947</v>
      </c>
      <c r="U35" s="335">
        <v>130.94000000000003</v>
      </c>
      <c r="V35" s="331">
        <v>189.286</v>
      </c>
      <c r="W35" s="332">
        <v>41.855000000000004</v>
      </c>
      <c r="X35" s="331">
        <v>22.173</v>
      </c>
      <c r="Y35" s="333">
        <f t="shared" si="19"/>
        <v>384.254</v>
      </c>
      <c r="Z35" s="337">
        <f t="shared" si="7"/>
        <v>0.32142541131647295</v>
      </c>
    </row>
    <row r="36" spans="1:26" ht="18.75" customHeight="1">
      <c r="A36" s="329" t="s">
        <v>550</v>
      </c>
      <c r="B36" s="487" t="s">
        <v>551</v>
      </c>
      <c r="C36" s="330">
        <v>0</v>
      </c>
      <c r="D36" s="331">
        <v>0</v>
      </c>
      <c r="E36" s="332">
        <v>39.525</v>
      </c>
      <c r="F36" s="331">
        <v>40.419999999999995</v>
      </c>
      <c r="G36" s="333">
        <f t="shared" si="15"/>
        <v>79.945</v>
      </c>
      <c r="H36" s="334">
        <f t="shared" si="1"/>
        <v>0.0028105482694306978</v>
      </c>
      <c r="I36" s="335"/>
      <c r="J36" s="331"/>
      <c r="K36" s="332">
        <v>30.750000000000004</v>
      </c>
      <c r="L36" s="331">
        <v>29.879</v>
      </c>
      <c r="M36" s="333">
        <f t="shared" si="16"/>
        <v>60.629000000000005</v>
      </c>
      <c r="N36" s="336" t="s">
        <v>43</v>
      </c>
      <c r="O36" s="330"/>
      <c r="P36" s="331"/>
      <c r="Q36" s="332">
        <v>163.154</v>
      </c>
      <c r="R36" s="331">
        <v>164.77200000000005</v>
      </c>
      <c r="S36" s="333">
        <f t="shared" si="18"/>
        <v>327.92600000000004</v>
      </c>
      <c r="T36" s="334">
        <f t="shared" si="5"/>
        <v>0.002437001085141235</v>
      </c>
      <c r="U36" s="335"/>
      <c r="V36" s="331"/>
      <c r="W36" s="332">
        <v>194.416</v>
      </c>
      <c r="X36" s="331">
        <v>192.065</v>
      </c>
      <c r="Y36" s="333">
        <f t="shared" si="19"/>
        <v>386.481</v>
      </c>
      <c r="Z36" s="337" t="s">
        <v>43</v>
      </c>
    </row>
    <row r="37" spans="1:26" ht="18.75" customHeight="1">
      <c r="A37" s="329" t="s">
        <v>552</v>
      </c>
      <c r="B37" s="487" t="s">
        <v>552</v>
      </c>
      <c r="C37" s="330">
        <v>19.295</v>
      </c>
      <c r="D37" s="331">
        <v>28.665000000000003</v>
      </c>
      <c r="E37" s="332">
        <v>13.097000000000001</v>
      </c>
      <c r="F37" s="331">
        <v>8.137999999999998</v>
      </c>
      <c r="G37" s="333">
        <f t="shared" si="15"/>
        <v>69.19500000000001</v>
      </c>
      <c r="H37" s="334">
        <f t="shared" si="1"/>
        <v>0.0024326210207424753</v>
      </c>
      <c r="I37" s="335">
        <v>30.176000000000002</v>
      </c>
      <c r="J37" s="331">
        <v>22.711000000000002</v>
      </c>
      <c r="K37" s="332">
        <v>6.575</v>
      </c>
      <c r="L37" s="331">
        <v>2.497</v>
      </c>
      <c r="M37" s="333">
        <f t="shared" si="16"/>
        <v>61.959</v>
      </c>
      <c r="N37" s="336">
        <f t="shared" si="17"/>
        <v>0.11678690747106968</v>
      </c>
      <c r="O37" s="330">
        <v>73.905</v>
      </c>
      <c r="P37" s="331">
        <v>98.815</v>
      </c>
      <c r="Q37" s="332">
        <v>44.159</v>
      </c>
      <c r="R37" s="331">
        <v>20.546000000000003</v>
      </c>
      <c r="S37" s="333">
        <f t="shared" si="18"/>
        <v>237.42499999999998</v>
      </c>
      <c r="T37" s="334">
        <f t="shared" si="5"/>
        <v>0.0017644376555675902</v>
      </c>
      <c r="U37" s="335">
        <v>92.203</v>
      </c>
      <c r="V37" s="331">
        <v>117.94200000000002</v>
      </c>
      <c r="W37" s="332">
        <v>85.542</v>
      </c>
      <c r="X37" s="331">
        <v>27.251999999999995</v>
      </c>
      <c r="Y37" s="333">
        <f t="shared" si="19"/>
        <v>322.939</v>
      </c>
      <c r="Z37" s="337">
        <f t="shared" si="7"/>
        <v>-0.26479923453036036</v>
      </c>
    </row>
    <row r="38" spans="1:26" ht="18.75" customHeight="1">
      <c r="A38" s="329" t="s">
        <v>553</v>
      </c>
      <c r="B38" s="487" t="s">
        <v>553</v>
      </c>
      <c r="C38" s="330">
        <v>12.14</v>
      </c>
      <c r="D38" s="331">
        <v>22.45</v>
      </c>
      <c r="E38" s="332">
        <v>9.653999999999996</v>
      </c>
      <c r="F38" s="331">
        <v>22.044</v>
      </c>
      <c r="G38" s="333">
        <f>SUM(C38:F38)</f>
        <v>66.288</v>
      </c>
      <c r="H38" s="334">
        <f>G38/$G$10</f>
        <v>0.0023304224614925525</v>
      </c>
      <c r="I38" s="335">
        <v>14.068999999999999</v>
      </c>
      <c r="J38" s="331">
        <v>42.47</v>
      </c>
      <c r="K38" s="332">
        <v>3.923</v>
      </c>
      <c r="L38" s="331">
        <v>9.228</v>
      </c>
      <c r="M38" s="333">
        <f>SUM(I38:L38)</f>
        <v>69.69</v>
      </c>
      <c r="N38" s="336">
        <f>IF(ISERROR(G38/M38-1),"         /0",(G38/M38-1))</f>
        <v>-0.04881618596642279</v>
      </c>
      <c r="O38" s="330">
        <v>45.870000000000005</v>
      </c>
      <c r="P38" s="331">
        <v>105.05499999999999</v>
      </c>
      <c r="Q38" s="332">
        <v>33.836000000000006</v>
      </c>
      <c r="R38" s="331">
        <v>79.796</v>
      </c>
      <c r="S38" s="333">
        <f>SUM(O38:R38)</f>
        <v>264.557</v>
      </c>
      <c r="T38" s="334">
        <f>S38/$S$10</f>
        <v>0.0019660706869284827</v>
      </c>
      <c r="U38" s="335">
        <v>43.789</v>
      </c>
      <c r="V38" s="331">
        <v>115.47600000000003</v>
      </c>
      <c r="W38" s="332">
        <v>37.59899999999998</v>
      </c>
      <c r="X38" s="331">
        <v>122.599</v>
      </c>
      <c r="Y38" s="333">
        <f>SUM(U38:X38)</f>
        <v>319.463</v>
      </c>
      <c r="Z38" s="337">
        <f>IF(ISERROR(S38/Y38-1),"         /0",(S38/Y38-1))</f>
        <v>-0.17186966878793475</v>
      </c>
    </row>
    <row r="39" spans="1:26" ht="18.75" customHeight="1">
      <c r="A39" s="329" t="s">
        <v>491</v>
      </c>
      <c r="B39" s="487" t="s">
        <v>492</v>
      </c>
      <c r="C39" s="330">
        <v>15.867</v>
      </c>
      <c r="D39" s="331">
        <v>49.495</v>
      </c>
      <c r="E39" s="332">
        <v>0.181</v>
      </c>
      <c r="F39" s="331">
        <v>0.34</v>
      </c>
      <c r="G39" s="333">
        <f t="shared" si="15"/>
        <v>65.883</v>
      </c>
      <c r="H39" s="334">
        <f t="shared" si="1"/>
        <v>0.0023161842721233683</v>
      </c>
      <c r="I39" s="335">
        <v>49.438</v>
      </c>
      <c r="J39" s="331">
        <v>41.834</v>
      </c>
      <c r="K39" s="332">
        <v>0.01</v>
      </c>
      <c r="L39" s="331">
        <v>0.01</v>
      </c>
      <c r="M39" s="333">
        <f t="shared" si="16"/>
        <v>91.29200000000002</v>
      </c>
      <c r="N39" s="336" t="s">
        <v>43</v>
      </c>
      <c r="O39" s="330">
        <v>56.937999999999995</v>
      </c>
      <c r="P39" s="331">
        <v>235.023</v>
      </c>
      <c r="Q39" s="332">
        <v>17.053</v>
      </c>
      <c r="R39" s="331">
        <v>2.554</v>
      </c>
      <c r="S39" s="333">
        <f t="shared" si="18"/>
        <v>311.568</v>
      </c>
      <c r="T39" s="334">
        <f t="shared" si="5"/>
        <v>0.002315435659555156</v>
      </c>
      <c r="U39" s="335">
        <v>203.663</v>
      </c>
      <c r="V39" s="331">
        <v>192.942</v>
      </c>
      <c r="W39" s="332">
        <v>2.3709999999999996</v>
      </c>
      <c r="X39" s="331">
        <v>9.764999999999999</v>
      </c>
      <c r="Y39" s="333">
        <f t="shared" si="19"/>
        <v>408.741</v>
      </c>
      <c r="Z39" s="337" t="s">
        <v>43</v>
      </c>
    </row>
    <row r="40" spans="1:26" ht="18.75" customHeight="1">
      <c r="A40" s="329" t="s">
        <v>554</v>
      </c>
      <c r="B40" s="487" t="s">
        <v>554</v>
      </c>
      <c r="C40" s="330">
        <v>30.155</v>
      </c>
      <c r="D40" s="331">
        <v>14.254999999999999</v>
      </c>
      <c r="E40" s="332">
        <v>11.024000000000001</v>
      </c>
      <c r="F40" s="331">
        <v>9.76</v>
      </c>
      <c r="G40" s="333">
        <f t="shared" si="15"/>
        <v>65.194</v>
      </c>
      <c r="H40" s="334">
        <f t="shared" si="1"/>
        <v>0.0022919617721841885</v>
      </c>
      <c r="I40" s="335">
        <v>35.057</v>
      </c>
      <c r="J40" s="331">
        <v>2.3619999999999997</v>
      </c>
      <c r="K40" s="332">
        <v>25.423</v>
      </c>
      <c r="L40" s="331">
        <v>32.257999999999996</v>
      </c>
      <c r="M40" s="333">
        <f t="shared" si="16"/>
        <v>95.1</v>
      </c>
      <c r="N40" s="336">
        <f t="shared" si="17"/>
        <v>-0.3144689800210304</v>
      </c>
      <c r="O40" s="330">
        <v>117.98</v>
      </c>
      <c r="P40" s="331">
        <v>18.215</v>
      </c>
      <c r="Q40" s="332">
        <v>105.12099999999995</v>
      </c>
      <c r="R40" s="331">
        <v>105.82300000000004</v>
      </c>
      <c r="S40" s="333">
        <f t="shared" si="18"/>
        <v>347.139</v>
      </c>
      <c r="T40" s="334">
        <f t="shared" si="5"/>
        <v>0.0025797836087862597</v>
      </c>
      <c r="U40" s="335">
        <v>168.872</v>
      </c>
      <c r="V40" s="331">
        <v>8.882000000000001</v>
      </c>
      <c r="W40" s="332">
        <v>118.17000000000004</v>
      </c>
      <c r="X40" s="331">
        <v>153.71899999999997</v>
      </c>
      <c r="Y40" s="333">
        <f t="shared" si="19"/>
        <v>449.64300000000003</v>
      </c>
      <c r="Z40" s="337">
        <f t="shared" si="7"/>
        <v>-0.227967520899914</v>
      </c>
    </row>
    <row r="41" spans="1:26" ht="18.75" customHeight="1">
      <c r="A41" s="329" t="s">
        <v>497</v>
      </c>
      <c r="B41" s="487" t="s">
        <v>498</v>
      </c>
      <c r="C41" s="330">
        <v>7.071</v>
      </c>
      <c r="D41" s="331">
        <v>36.918</v>
      </c>
      <c r="E41" s="332">
        <v>4.268999999999999</v>
      </c>
      <c r="F41" s="331">
        <v>10.921</v>
      </c>
      <c r="G41" s="333">
        <f t="shared" si="15"/>
        <v>59.178999999999995</v>
      </c>
      <c r="H41" s="334">
        <f t="shared" si="1"/>
        <v>0.002080498293034452</v>
      </c>
      <c r="I41" s="335">
        <v>5.87</v>
      </c>
      <c r="J41" s="331">
        <v>43.75</v>
      </c>
      <c r="K41" s="332">
        <v>0.161</v>
      </c>
      <c r="L41" s="331">
        <v>0.207</v>
      </c>
      <c r="M41" s="333">
        <f t="shared" si="16"/>
        <v>49.988</v>
      </c>
      <c r="N41" s="336">
        <f t="shared" si="17"/>
        <v>0.18386412739057367</v>
      </c>
      <c r="O41" s="330">
        <v>30.627000000000002</v>
      </c>
      <c r="P41" s="331">
        <v>205.91000000000003</v>
      </c>
      <c r="Q41" s="332">
        <v>7.855999999999998</v>
      </c>
      <c r="R41" s="331">
        <v>37.745999999999995</v>
      </c>
      <c r="S41" s="333">
        <f t="shared" si="18"/>
        <v>282.139</v>
      </c>
      <c r="T41" s="334">
        <f t="shared" si="5"/>
        <v>0.0020967323394932478</v>
      </c>
      <c r="U41" s="335">
        <v>23.377000000000002</v>
      </c>
      <c r="V41" s="331">
        <v>185.613</v>
      </c>
      <c r="W41" s="332">
        <v>6.945999999999999</v>
      </c>
      <c r="X41" s="331">
        <v>11.425999999999998</v>
      </c>
      <c r="Y41" s="333">
        <f t="shared" si="19"/>
        <v>227.362</v>
      </c>
      <c r="Z41" s="337">
        <f t="shared" si="7"/>
        <v>0.24092416498799274</v>
      </c>
    </row>
    <row r="42" spans="1:26" ht="18.75" customHeight="1">
      <c r="A42" s="329" t="s">
        <v>555</v>
      </c>
      <c r="B42" s="487" t="s">
        <v>556</v>
      </c>
      <c r="C42" s="330">
        <v>5.11</v>
      </c>
      <c r="D42" s="331">
        <v>26.1</v>
      </c>
      <c r="E42" s="332">
        <v>5.005</v>
      </c>
      <c r="F42" s="331">
        <v>4.686</v>
      </c>
      <c r="G42" s="333">
        <f t="shared" si="15"/>
        <v>40.901</v>
      </c>
      <c r="H42" s="334">
        <f t="shared" si="1"/>
        <v>0.0014379165021950716</v>
      </c>
      <c r="I42" s="335">
        <v>7.944</v>
      </c>
      <c r="J42" s="331">
        <v>46.524</v>
      </c>
      <c r="K42" s="332">
        <v>21.520000000000003</v>
      </c>
      <c r="L42" s="331">
        <v>45.120000000000005</v>
      </c>
      <c r="M42" s="333">
        <f t="shared" si="16"/>
        <v>121.108</v>
      </c>
      <c r="N42" s="336">
        <f t="shared" si="17"/>
        <v>-0.6622766456386036</v>
      </c>
      <c r="O42" s="330">
        <v>29.08</v>
      </c>
      <c r="P42" s="331">
        <v>159.895</v>
      </c>
      <c r="Q42" s="332">
        <v>43.278</v>
      </c>
      <c r="R42" s="331">
        <v>63.729</v>
      </c>
      <c r="S42" s="333">
        <f t="shared" si="18"/>
        <v>295.982</v>
      </c>
      <c r="T42" s="334">
        <f t="shared" si="5"/>
        <v>0.0021996073967366814</v>
      </c>
      <c r="U42" s="335">
        <v>32.149</v>
      </c>
      <c r="V42" s="331">
        <v>208.569</v>
      </c>
      <c r="W42" s="332">
        <v>26.514000000000003</v>
      </c>
      <c r="X42" s="331">
        <v>64.56200000000001</v>
      </c>
      <c r="Y42" s="333">
        <f t="shared" si="19"/>
        <v>331.794</v>
      </c>
      <c r="Z42" s="337">
        <f t="shared" si="7"/>
        <v>-0.10793444124969098</v>
      </c>
    </row>
    <row r="43" spans="1:26" ht="18.75" customHeight="1">
      <c r="A43" s="329" t="s">
        <v>557</v>
      </c>
      <c r="B43" s="487" t="s">
        <v>557</v>
      </c>
      <c r="C43" s="330">
        <v>6.42</v>
      </c>
      <c r="D43" s="331">
        <v>5.95</v>
      </c>
      <c r="E43" s="332">
        <v>14.02</v>
      </c>
      <c r="F43" s="331">
        <v>12.795</v>
      </c>
      <c r="G43" s="333">
        <f t="shared" si="15"/>
        <v>39.185</v>
      </c>
      <c r="H43" s="334">
        <f t="shared" si="1"/>
        <v>0.0013775887664974908</v>
      </c>
      <c r="I43" s="335">
        <v>15.87</v>
      </c>
      <c r="J43" s="331">
        <v>20.142999999999997</v>
      </c>
      <c r="K43" s="332">
        <v>0.02</v>
      </c>
      <c r="L43" s="331">
        <v>0.3</v>
      </c>
      <c r="M43" s="333">
        <f t="shared" si="16"/>
        <v>36.333</v>
      </c>
      <c r="N43" s="336">
        <f t="shared" si="17"/>
        <v>0.07849613299204594</v>
      </c>
      <c r="O43" s="330">
        <v>41.055</v>
      </c>
      <c r="P43" s="331">
        <v>40.695</v>
      </c>
      <c r="Q43" s="332">
        <v>22.299</v>
      </c>
      <c r="R43" s="331">
        <v>20.823</v>
      </c>
      <c r="S43" s="333">
        <f t="shared" si="18"/>
        <v>124.87200000000001</v>
      </c>
      <c r="T43" s="334">
        <f t="shared" si="5"/>
        <v>0.0009279935092178</v>
      </c>
      <c r="U43" s="335">
        <v>58.89300000000001</v>
      </c>
      <c r="V43" s="331">
        <v>64.66599999999998</v>
      </c>
      <c r="W43" s="332">
        <v>13.024999999999999</v>
      </c>
      <c r="X43" s="331">
        <v>7.332</v>
      </c>
      <c r="Y43" s="333">
        <f t="shared" si="19"/>
        <v>143.916</v>
      </c>
      <c r="Z43" s="337">
        <f t="shared" si="7"/>
        <v>-0.1323271908613357</v>
      </c>
    </row>
    <row r="44" spans="1:26" ht="18.75" customHeight="1">
      <c r="A44" s="329" t="s">
        <v>523</v>
      </c>
      <c r="B44" s="487" t="s">
        <v>524</v>
      </c>
      <c r="C44" s="330">
        <v>6.289000000000001</v>
      </c>
      <c r="D44" s="331">
        <v>7.936</v>
      </c>
      <c r="E44" s="332">
        <v>8.228</v>
      </c>
      <c r="F44" s="331">
        <v>12.572</v>
      </c>
      <c r="G44" s="333">
        <f t="shared" si="15"/>
        <v>35.025000000000006</v>
      </c>
      <c r="H44" s="334">
        <f t="shared" si="1"/>
        <v>0.001231339710260932</v>
      </c>
      <c r="I44" s="335">
        <v>5.086</v>
      </c>
      <c r="J44" s="331">
        <v>5.78</v>
      </c>
      <c r="K44" s="332">
        <v>7.116</v>
      </c>
      <c r="L44" s="331">
        <v>8.723</v>
      </c>
      <c r="M44" s="333">
        <f t="shared" si="16"/>
        <v>26.705</v>
      </c>
      <c r="N44" s="336">
        <f t="shared" si="17"/>
        <v>0.31155214379329754</v>
      </c>
      <c r="O44" s="330">
        <v>34.272</v>
      </c>
      <c r="P44" s="331">
        <v>39.05500000000001</v>
      </c>
      <c r="Q44" s="332">
        <v>76.88799999999999</v>
      </c>
      <c r="R44" s="331">
        <v>93.50899999999999</v>
      </c>
      <c r="S44" s="333">
        <f t="shared" si="18"/>
        <v>243.72399999999996</v>
      </c>
      <c r="T44" s="334">
        <f t="shared" si="5"/>
        <v>0.0018112490393410775</v>
      </c>
      <c r="U44" s="335">
        <v>25.155</v>
      </c>
      <c r="V44" s="331">
        <v>25.637</v>
      </c>
      <c r="W44" s="332">
        <v>61.628</v>
      </c>
      <c r="X44" s="331">
        <v>71.002</v>
      </c>
      <c r="Y44" s="333">
        <f t="shared" si="19"/>
        <v>183.422</v>
      </c>
      <c r="Z44" s="337">
        <f t="shared" si="7"/>
        <v>0.3287609992258287</v>
      </c>
    </row>
    <row r="45" spans="1:26" ht="18.75" customHeight="1">
      <c r="A45" s="329" t="s">
        <v>558</v>
      </c>
      <c r="B45" s="487" t="s">
        <v>558</v>
      </c>
      <c r="C45" s="330">
        <v>0</v>
      </c>
      <c r="D45" s="331">
        <v>29.494999999999997</v>
      </c>
      <c r="E45" s="332">
        <v>0</v>
      </c>
      <c r="F45" s="331">
        <v>0</v>
      </c>
      <c r="G45" s="333">
        <f t="shared" si="15"/>
        <v>29.494999999999997</v>
      </c>
      <c r="H45" s="334">
        <f t="shared" si="1"/>
        <v>0.001036926902331083</v>
      </c>
      <c r="I45" s="335">
        <v>0.014000000000000002</v>
      </c>
      <c r="J45" s="331">
        <v>55.744</v>
      </c>
      <c r="K45" s="332"/>
      <c r="L45" s="331"/>
      <c r="M45" s="333">
        <f t="shared" si="16"/>
        <v>55.758</v>
      </c>
      <c r="N45" s="336">
        <f t="shared" si="17"/>
        <v>-0.4710176118225188</v>
      </c>
      <c r="O45" s="330">
        <v>0</v>
      </c>
      <c r="P45" s="331">
        <v>143.78</v>
      </c>
      <c r="Q45" s="332"/>
      <c r="R45" s="331"/>
      <c r="S45" s="333">
        <f t="shared" si="18"/>
        <v>143.78</v>
      </c>
      <c r="T45" s="334">
        <f t="shared" si="5"/>
        <v>0.0010685094076761424</v>
      </c>
      <c r="U45" s="335">
        <v>0.014000000000000002</v>
      </c>
      <c r="V45" s="331">
        <v>200.884</v>
      </c>
      <c r="W45" s="332">
        <v>0.15500000000000003</v>
      </c>
      <c r="X45" s="331">
        <v>0.405</v>
      </c>
      <c r="Y45" s="333">
        <f t="shared" si="19"/>
        <v>201.458</v>
      </c>
      <c r="Z45" s="337">
        <f t="shared" si="7"/>
        <v>-0.28630285220740803</v>
      </c>
    </row>
    <row r="46" spans="1:26" ht="18.75" customHeight="1">
      <c r="A46" s="329" t="s">
        <v>530</v>
      </c>
      <c r="B46" s="487" t="s">
        <v>531</v>
      </c>
      <c r="C46" s="330">
        <v>0.523</v>
      </c>
      <c r="D46" s="331">
        <v>12.174</v>
      </c>
      <c r="E46" s="332">
        <v>5.293</v>
      </c>
      <c r="F46" s="331">
        <v>9.692</v>
      </c>
      <c r="G46" s="333">
        <f t="shared" si="15"/>
        <v>27.682</v>
      </c>
      <c r="H46" s="334">
        <f t="shared" si="1"/>
        <v>0.000973189032389525</v>
      </c>
      <c r="I46" s="335">
        <v>0.593</v>
      </c>
      <c r="J46" s="331">
        <v>9.89</v>
      </c>
      <c r="K46" s="332">
        <v>1.4599999999999997</v>
      </c>
      <c r="L46" s="331">
        <v>1.333</v>
      </c>
      <c r="M46" s="333">
        <f t="shared" si="16"/>
        <v>13.276</v>
      </c>
      <c r="N46" s="336">
        <f t="shared" si="17"/>
        <v>1.0851159987948176</v>
      </c>
      <c r="O46" s="330">
        <v>2.369</v>
      </c>
      <c r="P46" s="331">
        <v>56.572</v>
      </c>
      <c r="Q46" s="332">
        <v>13.867</v>
      </c>
      <c r="R46" s="331">
        <v>25.455</v>
      </c>
      <c r="S46" s="333">
        <f t="shared" si="18"/>
        <v>98.263</v>
      </c>
      <c r="T46" s="334">
        <f t="shared" si="5"/>
        <v>0.0007302471826852191</v>
      </c>
      <c r="U46" s="335">
        <v>6.677</v>
      </c>
      <c r="V46" s="331">
        <v>50.03399999999999</v>
      </c>
      <c r="W46" s="332">
        <v>6.936999999999999</v>
      </c>
      <c r="X46" s="331">
        <v>8.628</v>
      </c>
      <c r="Y46" s="333">
        <f t="shared" si="19"/>
        <v>72.27599999999998</v>
      </c>
      <c r="Z46" s="337">
        <f t="shared" si="7"/>
        <v>0.3595522718468098</v>
      </c>
    </row>
    <row r="47" spans="1:26" ht="18.75" customHeight="1">
      <c r="A47" s="329" t="s">
        <v>545</v>
      </c>
      <c r="B47" s="487" t="s">
        <v>546</v>
      </c>
      <c r="C47" s="330">
        <v>1.4</v>
      </c>
      <c r="D47" s="331">
        <v>4.88</v>
      </c>
      <c r="E47" s="332">
        <v>8.317</v>
      </c>
      <c r="F47" s="331">
        <v>12.665000000000001</v>
      </c>
      <c r="G47" s="333">
        <f t="shared" si="15"/>
        <v>27.262</v>
      </c>
      <c r="H47" s="334">
        <f t="shared" si="1"/>
        <v>0.0009584235026733341</v>
      </c>
      <c r="I47" s="335">
        <v>4.33</v>
      </c>
      <c r="J47" s="331">
        <v>14.23</v>
      </c>
      <c r="K47" s="332">
        <v>10.111</v>
      </c>
      <c r="L47" s="331">
        <v>19.259</v>
      </c>
      <c r="M47" s="333">
        <f t="shared" si="16"/>
        <v>47.93000000000001</v>
      </c>
      <c r="N47" s="336">
        <f t="shared" si="17"/>
        <v>-0.43121218443563536</v>
      </c>
      <c r="O47" s="330">
        <v>2.9000000000000004</v>
      </c>
      <c r="P47" s="331">
        <v>11.67</v>
      </c>
      <c r="Q47" s="332">
        <v>43.55400000000001</v>
      </c>
      <c r="R47" s="331">
        <v>69.55399999999999</v>
      </c>
      <c r="S47" s="333">
        <f t="shared" si="18"/>
        <v>127.678</v>
      </c>
      <c r="T47" s="334">
        <f t="shared" si="5"/>
        <v>0.0009488464609352798</v>
      </c>
      <c r="U47" s="335">
        <v>23.305</v>
      </c>
      <c r="V47" s="331">
        <v>73.03</v>
      </c>
      <c r="W47" s="332">
        <v>38.438</v>
      </c>
      <c r="X47" s="331">
        <v>79.23199999999999</v>
      </c>
      <c r="Y47" s="333">
        <f t="shared" si="19"/>
        <v>214.005</v>
      </c>
      <c r="Z47" s="337">
        <f t="shared" si="7"/>
        <v>-0.40338777131375436</v>
      </c>
    </row>
    <row r="48" spans="1:26" ht="18.75" customHeight="1">
      <c r="A48" s="329" t="s">
        <v>505</v>
      </c>
      <c r="B48" s="487" t="s">
        <v>506</v>
      </c>
      <c r="C48" s="330">
        <v>23.911</v>
      </c>
      <c r="D48" s="331">
        <v>2.4939999999999998</v>
      </c>
      <c r="E48" s="332">
        <v>0.11200000000000002</v>
      </c>
      <c r="F48" s="331">
        <v>0.7080000000000001</v>
      </c>
      <c r="G48" s="333">
        <f t="shared" si="15"/>
        <v>27.224999999999998</v>
      </c>
      <c r="H48" s="334">
        <f t="shared" si="1"/>
        <v>0.0009571227298173839</v>
      </c>
      <c r="I48" s="335">
        <v>49.417</v>
      </c>
      <c r="J48" s="331">
        <v>2.663</v>
      </c>
      <c r="K48" s="332">
        <v>0.14</v>
      </c>
      <c r="L48" s="331">
        <v>0.17</v>
      </c>
      <c r="M48" s="333">
        <f t="shared" si="16"/>
        <v>52.39</v>
      </c>
      <c r="N48" s="336">
        <f t="shared" si="17"/>
        <v>-0.4803397594960871</v>
      </c>
      <c r="O48" s="330">
        <v>124.865</v>
      </c>
      <c r="P48" s="331">
        <v>11.723</v>
      </c>
      <c r="Q48" s="332">
        <v>0.28600000000000003</v>
      </c>
      <c r="R48" s="331">
        <v>0.8210000000000001</v>
      </c>
      <c r="S48" s="333">
        <f t="shared" si="18"/>
        <v>137.695</v>
      </c>
      <c r="T48" s="334">
        <f t="shared" si="5"/>
        <v>0.0010232883773123275</v>
      </c>
      <c r="U48" s="335">
        <v>178.217</v>
      </c>
      <c r="V48" s="331">
        <v>11.194</v>
      </c>
      <c r="W48" s="332">
        <v>0.5650000000000001</v>
      </c>
      <c r="X48" s="331">
        <v>0.5700000000000001</v>
      </c>
      <c r="Y48" s="333">
        <f t="shared" si="19"/>
        <v>190.546</v>
      </c>
      <c r="Z48" s="337">
        <f t="shared" si="7"/>
        <v>-0.27736609532606304</v>
      </c>
    </row>
    <row r="49" spans="1:26" ht="18.75" customHeight="1">
      <c r="A49" s="329" t="s">
        <v>559</v>
      </c>
      <c r="B49" s="487" t="s">
        <v>559</v>
      </c>
      <c r="C49" s="330">
        <v>3.595</v>
      </c>
      <c r="D49" s="331">
        <v>16.34</v>
      </c>
      <c r="E49" s="332">
        <v>2.458</v>
      </c>
      <c r="F49" s="331">
        <v>2.193</v>
      </c>
      <c r="G49" s="333">
        <f t="shared" si="15"/>
        <v>24.586000000000002</v>
      </c>
      <c r="H49" s="334">
        <f t="shared" si="1"/>
        <v>0.0008643459847673169</v>
      </c>
      <c r="I49" s="335">
        <v>3.6399999999999997</v>
      </c>
      <c r="J49" s="331">
        <v>47.306</v>
      </c>
      <c r="K49" s="332">
        <v>2.113</v>
      </c>
      <c r="L49" s="331">
        <v>1.691</v>
      </c>
      <c r="M49" s="333">
        <f t="shared" si="16"/>
        <v>54.75</v>
      </c>
      <c r="N49" s="336">
        <f t="shared" si="17"/>
        <v>-0.5509406392694063</v>
      </c>
      <c r="O49" s="330">
        <v>11.615</v>
      </c>
      <c r="P49" s="331">
        <v>94.87500000000001</v>
      </c>
      <c r="Q49" s="332">
        <v>7.053999999999999</v>
      </c>
      <c r="R49" s="331">
        <v>7.591999999999999</v>
      </c>
      <c r="S49" s="333">
        <f t="shared" si="18"/>
        <v>121.13600000000001</v>
      </c>
      <c r="T49" s="334">
        <f t="shared" si="5"/>
        <v>0.0009002292085704354</v>
      </c>
      <c r="U49" s="335">
        <v>13.529999999999998</v>
      </c>
      <c r="V49" s="331">
        <v>132.996</v>
      </c>
      <c r="W49" s="332">
        <v>11.924999999999997</v>
      </c>
      <c r="X49" s="331">
        <v>13.031999999999996</v>
      </c>
      <c r="Y49" s="333">
        <f t="shared" si="19"/>
        <v>171.483</v>
      </c>
      <c r="Z49" s="337">
        <f t="shared" si="7"/>
        <v>-0.2935976160902246</v>
      </c>
    </row>
    <row r="50" spans="1:26" ht="18.75" customHeight="1">
      <c r="A50" s="329" t="s">
        <v>503</v>
      </c>
      <c r="B50" s="487" t="s">
        <v>504</v>
      </c>
      <c r="C50" s="330">
        <v>3.207</v>
      </c>
      <c r="D50" s="331">
        <v>20.183</v>
      </c>
      <c r="E50" s="332">
        <v>0.4</v>
      </c>
      <c r="F50" s="331">
        <v>0.45</v>
      </c>
      <c r="G50" s="333">
        <f t="shared" si="15"/>
        <v>24.24</v>
      </c>
      <c r="H50" s="334">
        <f t="shared" si="1"/>
        <v>0.0008521820007630261</v>
      </c>
      <c r="I50" s="335">
        <v>18.037</v>
      </c>
      <c r="J50" s="331">
        <v>39.55200000000001</v>
      </c>
      <c r="K50" s="332">
        <v>0.45999999999999996</v>
      </c>
      <c r="L50" s="331">
        <v>0.47</v>
      </c>
      <c r="M50" s="333">
        <f t="shared" si="16"/>
        <v>58.519000000000005</v>
      </c>
      <c r="N50" s="336">
        <f t="shared" si="17"/>
        <v>-0.5857755600745058</v>
      </c>
      <c r="O50" s="330">
        <v>35.489000000000004</v>
      </c>
      <c r="P50" s="331">
        <v>107.692</v>
      </c>
      <c r="Q50" s="332">
        <v>2.1340000000000003</v>
      </c>
      <c r="R50" s="331">
        <v>2.019</v>
      </c>
      <c r="S50" s="333">
        <f t="shared" si="18"/>
        <v>147.334</v>
      </c>
      <c r="T50" s="334">
        <f t="shared" si="5"/>
        <v>0.0010949211647694867</v>
      </c>
      <c r="U50" s="335">
        <v>78.23299999999999</v>
      </c>
      <c r="V50" s="331">
        <v>107.92699999999999</v>
      </c>
      <c r="W50" s="332">
        <v>2.574</v>
      </c>
      <c r="X50" s="331">
        <v>2.363</v>
      </c>
      <c r="Y50" s="333">
        <f t="shared" si="19"/>
        <v>191.09699999999998</v>
      </c>
      <c r="Z50" s="337">
        <f t="shared" si="7"/>
        <v>-0.22900935127186706</v>
      </c>
    </row>
    <row r="51" spans="1:26" ht="18.75" customHeight="1">
      <c r="A51" s="329" t="s">
        <v>560</v>
      </c>
      <c r="B51" s="487" t="s">
        <v>561</v>
      </c>
      <c r="C51" s="330">
        <v>1.38</v>
      </c>
      <c r="D51" s="331">
        <v>1.17</v>
      </c>
      <c r="E51" s="332">
        <v>10.543</v>
      </c>
      <c r="F51" s="331">
        <v>10.686</v>
      </c>
      <c r="G51" s="333">
        <f t="shared" si="15"/>
        <v>23.779</v>
      </c>
      <c r="H51" s="334">
        <f t="shared" si="1"/>
        <v>0.0008359750740983497</v>
      </c>
      <c r="I51" s="335">
        <v>3.994</v>
      </c>
      <c r="J51" s="331">
        <v>9.004</v>
      </c>
      <c r="K51" s="332">
        <v>0.52</v>
      </c>
      <c r="L51" s="331">
        <v>0.32999999999999996</v>
      </c>
      <c r="M51" s="333">
        <f t="shared" si="16"/>
        <v>13.847999999999999</v>
      </c>
      <c r="N51" s="336">
        <f t="shared" si="17"/>
        <v>0.7171432697862508</v>
      </c>
      <c r="O51" s="330">
        <v>18.81</v>
      </c>
      <c r="P51" s="331">
        <v>16.255000000000003</v>
      </c>
      <c r="Q51" s="332">
        <v>13.249</v>
      </c>
      <c r="R51" s="331">
        <v>14.791999999999998</v>
      </c>
      <c r="S51" s="333">
        <f t="shared" si="18"/>
        <v>63.105999999999995</v>
      </c>
      <c r="T51" s="334">
        <f t="shared" si="5"/>
        <v>0.0004689758984616125</v>
      </c>
      <c r="U51" s="335">
        <v>18.604000000000003</v>
      </c>
      <c r="V51" s="331">
        <v>40.409</v>
      </c>
      <c r="W51" s="332">
        <v>6.026</v>
      </c>
      <c r="X51" s="331">
        <v>10.732999999999999</v>
      </c>
      <c r="Y51" s="333">
        <f t="shared" si="19"/>
        <v>75.772</v>
      </c>
      <c r="Z51" s="337">
        <f t="shared" si="7"/>
        <v>-0.1671593728554085</v>
      </c>
    </row>
    <row r="52" spans="1:26" ht="18.75" customHeight="1">
      <c r="A52" s="329" t="s">
        <v>562</v>
      </c>
      <c r="B52" s="487" t="s">
        <v>562</v>
      </c>
      <c r="C52" s="330">
        <v>3.7</v>
      </c>
      <c r="D52" s="331">
        <v>7.33</v>
      </c>
      <c r="E52" s="332">
        <v>2.1799999999999997</v>
      </c>
      <c r="F52" s="331">
        <v>8.489999999999998</v>
      </c>
      <c r="G52" s="333">
        <f t="shared" si="15"/>
        <v>21.7</v>
      </c>
      <c r="H52" s="334">
        <f t="shared" si="1"/>
        <v>0.000762885702003204</v>
      </c>
      <c r="I52" s="335">
        <v>4.71</v>
      </c>
      <c r="J52" s="331">
        <v>11.68</v>
      </c>
      <c r="K52" s="332">
        <v>0.39</v>
      </c>
      <c r="L52" s="331">
        <v>4.4</v>
      </c>
      <c r="M52" s="333">
        <f t="shared" si="16"/>
        <v>21.18</v>
      </c>
      <c r="N52" s="336">
        <f t="shared" si="17"/>
        <v>0.02455146364494798</v>
      </c>
      <c r="O52" s="330">
        <v>13.245000000000001</v>
      </c>
      <c r="P52" s="331">
        <v>25.775</v>
      </c>
      <c r="Q52" s="332">
        <v>21.253999999999998</v>
      </c>
      <c r="R52" s="331">
        <v>46.025999999999996</v>
      </c>
      <c r="S52" s="333">
        <f t="shared" si="18"/>
        <v>106.29999999999998</v>
      </c>
      <c r="T52" s="334">
        <f t="shared" si="5"/>
        <v>0.0007899746142438026</v>
      </c>
      <c r="U52" s="335">
        <v>17.719</v>
      </c>
      <c r="V52" s="331">
        <v>63.720000000000006</v>
      </c>
      <c r="W52" s="332">
        <v>9.965999999999998</v>
      </c>
      <c r="X52" s="331">
        <v>32.961999999999996</v>
      </c>
      <c r="Y52" s="333">
        <f t="shared" si="19"/>
        <v>124.36699999999999</v>
      </c>
      <c r="Z52" s="337">
        <f t="shared" si="7"/>
        <v>-0.14527165566428402</v>
      </c>
    </row>
    <row r="53" spans="1:26" ht="18.75" customHeight="1">
      <c r="A53" s="329" t="s">
        <v>539</v>
      </c>
      <c r="B53" s="487" t="s">
        <v>540</v>
      </c>
      <c r="C53" s="330">
        <v>0</v>
      </c>
      <c r="D53" s="331">
        <v>0</v>
      </c>
      <c r="E53" s="332">
        <v>9.475999999999999</v>
      </c>
      <c r="F53" s="331">
        <v>12.06</v>
      </c>
      <c r="G53" s="333">
        <f t="shared" si="15"/>
        <v>21.536</v>
      </c>
      <c r="H53" s="334">
        <f t="shared" si="1"/>
        <v>0.0007571201142092628</v>
      </c>
      <c r="I53" s="335">
        <v>0.051000000000000004</v>
      </c>
      <c r="J53" s="331">
        <v>0.97</v>
      </c>
      <c r="K53" s="332">
        <v>13.709</v>
      </c>
      <c r="L53" s="331">
        <v>13.349</v>
      </c>
      <c r="M53" s="333">
        <f t="shared" si="16"/>
        <v>28.079</v>
      </c>
      <c r="N53" s="336">
        <f t="shared" si="17"/>
        <v>-0.23302111898571887</v>
      </c>
      <c r="O53" s="330"/>
      <c r="P53" s="331"/>
      <c r="Q53" s="332">
        <v>54.110000000000014</v>
      </c>
      <c r="R53" s="331">
        <v>72.15299999999999</v>
      </c>
      <c r="S53" s="333">
        <f t="shared" si="18"/>
        <v>126.263</v>
      </c>
      <c r="T53" s="334">
        <f t="shared" si="5"/>
        <v>0.0009383308063806704</v>
      </c>
      <c r="U53" s="335">
        <v>0.247</v>
      </c>
      <c r="V53" s="331">
        <v>4.576</v>
      </c>
      <c r="W53" s="332">
        <v>58.06299999999997</v>
      </c>
      <c r="X53" s="331">
        <v>69.44099999999999</v>
      </c>
      <c r="Y53" s="333">
        <f t="shared" si="19"/>
        <v>132.32699999999994</v>
      </c>
      <c r="Z53" s="337">
        <f t="shared" si="7"/>
        <v>-0.04582587075955735</v>
      </c>
    </row>
    <row r="54" spans="1:26" ht="18.75" customHeight="1">
      <c r="A54" s="329" t="s">
        <v>479</v>
      </c>
      <c r="B54" s="487" t="s">
        <v>480</v>
      </c>
      <c r="C54" s="330">
        <v>11.233</v>
      </c>
      <c r="D54" s="331">
        <v>7.112</v>
      </c>
      <c r="E54" s="332">
        <v>1.068</v>
      </c>
      <c r="F54" s="331">
        <v>1.188</v>
      </c>
      <c r="G54" s="333">
        <f t="shared" si="15"/>
        <v>20.601</v>
      </c>
      <c r="H54" s="334">
        <f t="shared" si="1"/>
        <v>0.0007242492325791708</v>
      </c>
      <c r="I54" s="335">
        <v>6.727</v>
      </c>
      <c r="J54" s="331">
        <v>7.835</v>
      </c>
      <c r="K54" s="332">
        <v>0.02</v>
      </c>
      <c r="L54" s="331">
        <v>0.11</v>
      </c>
      <c r="M54" s="333">
        <f t="shared" si="16"/>
        <v>14.692</v>
      </c>
      <c r="N54" s="336">
        <f t="shared" si="17"/>
        <v>0.402191668935475</v>
      </c>
      <c r="O54" s="330">
        <v>16.317</v>
      </c>
      <c r="P54" s="331">
        <v>11.527000000000001</v>
      </c>
      <c r="Q54" s="332">
        <v>20.848000000000003</v>
      </c>
      <c r="R54" s="331">
        <v>18.026999999999997</v>
      </c>
      <c r="S54" s="333">
        <f t="shared" si="18"/>
        <v>66.71900000000001</v>
      </c>
      <c r="T54" s="334">
        <f t="shared" si="5"/>
        <v>0.0004958261174763149</v>
      </c>
      <c r="U54" s="335">
        <v>13.171000000000001</v>
      </c>
      <c r="V54" s="331">
        <v>15.7</v>
      </c>
      <c r="W54" s="332">
        <v>11.982</v>
      </c>
      <c r="X54" s="331">
        <v>13.015</v>
      </c>
      <c r="Y54" s="333">
        <f t="shared" si="19"/>
        <v>53.868</v>
      </c>
      <c r="Z54" s="337">
        <f t="shared" si="7"/>
        <v>0.23856463948912165</v>
      </c>
    </row>
    <row r="55" spans="1:26" ht="18.75" customHeight="1">
      <c r="A55" s="329" t="s">
        <v>507</v>
      </c>
      <c r="B55" s="487" t="s">
        <v>508</v>
      </c>
      <c r="C55" s="330">
        <v>0</v>
      </c>
      <c r="D55" s="331">
        <v>0</v>
      </c>
      <c r="E55" s="332">
        <v>12.879</v>
      </c>
      <c r="F55" s="331">
        <v>7.235</v>
      </c>
      <c r="G55" s="333">
        <f t="shared" si="15"/>
        <v>20.114</v>
      </c>
      <c r="H55" s="334">
        <f t="shared" si="1"/>
        <v>0.000707128249313016</v>
      </c>
      <c r="I55" s="335">
        <v>0.141</v>
      </c>
      <c r="J55" s="331">
        <v>0</v>
      </c>
      <c r="K55" s="332">
        <v>2.3200000000000003</v>
      </c>
      <c r="L55" s="331">
        <v>1.805</v>
      </c>
      <c r="M55" s="333">
        <f t="shared" si="16"/>
        <v>4.266</v>
      </c>
      <c r="N55" s="336">
        <f t="shared" si="17"/>
        <v>3.714955461790905</v>
      </c>
      <c r="O55" s="330">
        <v>29.842</v>
      </c>
      <c r="P55" s="331">
        <v>79.583</v>
      </c>
      <c r="Q55" s="332">
        <v>44.25200000000001</v>
      </c>
      <c r="R55" s="331">
        <v>44.482</v>
      </c>
      <c r="S55" s="333">
        <f t="shared" si="18"/>
        <v>198.15900000000002</v>
      </c>
      <c r="T55" s="334">
        <f t="shared" si="5"/>
        <v>0.0014726300995666765</v>
      </c>
      <c r="U55" s="335">
        <v>0.9339999999999999</v>
      </c>
      <c r="V55" s="331">
        <v>0</v>
      </c>
      <c r="W55" s="332">
        <v>12.390999999999995</v>
      </c>
      <c r="X55" s="331">
        <v>8.850999999999996</v>
      </c>
      <c r="Y55" s="333">
        <f t="shared" si="19"/>
        <v>22.175999999999988</v>
      </c>
      <c r="Z55" s="337">
        <f t="shared" si="7"/>
        <v>7.935741341991347</v>
      </c>
    </row>
    <row r="56" spans="1:26" ht="18.75" customHeight="1" thickBot="1">
      <c r="A56" s="338" t="s">
        <v>48</v>
      </c>
      <c r="B56" s="488" t="s">
        <v>48</v>
      </c>
      <c r="C56" s="339">
        <v>18.576</v>
      </c>
      <c r="D56" s="340">
        <v>57.811</v>
      </c>
      <c r="E56" s="341">
        <v>93.75299999999996</v>
      </c>
      <c r="F56" s="340">
        <v>129.003</v>
      </c>
      <c r="G56" s="342">
        <f t="shared" si="15"/>
        <v>299.1429999999999</v>
      </c>
      <c r="H56" s="343">
        <f t="shared" si="1"/>
        <v>0.010516678228310802</v>
      </c>
      <c r="I56" s="344">
        <v>32.382999999999996</v>
      </c>
      <c r="J56" s="340">
        <v>118.54599999999999</v>
      </c>
      <c r="K56" s="341">
        <v>92.98799999999997</v>
      </c>
      <c r="L56" s="340">
        <v>118.97199999999994</v>
      </c>
      <c r="M56" s="342">
        <f t="shared" si="16"/>
        <v>362.8889999999999</v>
      </c>
      <c r="N56" s="345" t="s">
        <v>43</v>
      </c>
      <c r="O56" s="339">
        <v>233.46900000000002</v>
      </c>
      <c r="P56" s="340">
        <v>489.216</v>
      </c>
      <c r="Q56" s="341">
        <v>401.2569999999995</v>
      </c>
      <c r="R56" s="340">
        <v>531.7929999999997</v>
      </c>
      <c r="S56" s="342">
        <f t="shared" si="18"/>
        <v>1655.7349999999992</v>
      </c>
      <c r="T56" s="343">
        <f t="shared" si="5"/>
        <v>0.012304690667120997</v>
      </c>
      <c r="U56" s="344">
        <v>191.36399999999998</v>
      </c>
      <c r="V56" s="340">
        <v>547.2980000000001</v>
      </c>
      <c r="W56" s="341">
        <v>451.1309999999997</v>
      </c>
      <c r="X56" s="340">
        <v>622.2289999999999</v>
      </c>
      <c r="Y56" s="342">
        <f t="shared" si="19"/>
        <v>1812.0219999999995</v>
      </c>
      <c r="Z56" s="346" t="s">
        <v>43</v>
      </c>
    </row>
    <row r="57" spans="1:2" ht="9" customHeight="1" thickTop="1">
      <c r="A57" s="31"/>
      <c r="B57" s="31"/>
    </row>
    <row r="58" spans="1:2" ht="15">
      <c r="A58" s="29" t="s">
        <v>37</v>
      </c>
      <c r="B58" s="31"/>
    </row>
    <row r="59" spans="1:3" ht="14.25">
      <c r="A59" s="12" t="s">
        <v>144</v>
      </c>
      <c r="B59" s="98"/>
      <c r="C59" s="98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57:Z65536 N57:N65536 Z4 N4 N6:N9 Z6:Z9">
    <cfRule type="cellIs" priority="3" dxfId="99" operator="lessThan" stopIfTrue="1">
      <formula>0</formula>
    </cfRule>
  </conditionalFormatting>
  <conditionalFormatting sqref="Z10:Z56 N10:N56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7:H9">
    <cfRule type="cellIs" priority="2" dxfId="99" operator="lessThan" stopIfTrue="1">
      <formula>0</formula>
    </cfRule>
  </conditionalFormatting>
  <conditionalFormatting sqref="T7:T9">
    <cfRule type="cellIs" priority="1" dxfId="99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5"/>
  <sheetViews>
    <sheetView showGridLines="0" zoomScale="76" zoomScaleNormal="76" zoomScalePageLayoutView="0" workbookViewId="0" topLeftCell="A1">
      <selection activeCell="A11" sqref="A11:IV11"/>
    </sheetView>
  </sheetViews>
  <sheetFormatPr defaultColWidth="8.00390625" defaultRowHeight="15"/>
  <cols>
    <col min="1" max="1" width="25.421875" style="30" customWidth="1"/>
    <col min="2" max="2" width="38.140625" style="30" customWidth="1"/>
    <col min="3" max="3" width="11.00390625" style="30" customWidth="1"/>
    <col min="4" max="4" width="12.421875" style="30" bestFit="1" customWidth="1"/>
    <col min="5" max="5" width="11.8515625" style="30" customWidth="1"/>
    <col min="6" max="6" width="12.7109375" style="30" customWidth="1"/>
    <col min="7" max="7" width="12.421875" style="30" customWidth="1"/>
    <col min="8" max="8" width="10.7109375" style="30" customWidth="1"/>
    <col min="9" max="10" width="11.57421875" style="30" bestFit="1" customWidth="1"/>
    <col min="11" max="11" width="9.00390625" style="30" bestFit="1" customWidth="1"/>
    <col min="12" max="12" width="12.140625" style="30" customWidth="1"/>
    <col min="13" max="13" width="11.57421875" style="30" bestFit="1" customWidth="1"/>
    <col min="14" max="14" width="9.421875" style="30" customWidth="1"/>
    <col min="15" max="15" width="11.57421875" style="30" bestFit="1" customWidth="1"/>
    <col min="16" max="16" width="12.421875" style="30" bestFit="1" customWidth="1"/>
    <col min="17" max="17" width="9.421875" style="30" customWidth="1"/>
    <col min="18" max="18" width="12.00390625" style="30" customWidth="1"/>
    <col min="19" max="19" width="11.8515625" style="30" customWidth="1"/>
    <col min="20" max="20" width="11.00390625" style="30" customWidth="1"/>
    <col min="21" max="21" width="13.28125" style="30" customWidth="1"/>
    <col min="22" max="22" width="12.28125" style="30" customWidth="1"/>
    <col min="23" max="23" width="10.28125" style="30" customWidth="1"/>
    <col min="24" max="24" width="11.28125" style="30" customWidth="1"/>
    <col min="25" max="25" width="12.28125" style="30" customWidth="1"/>
    <col min="26" max="26" width="9.8515625" style="30" bestFit="1" customWidth="1"/>
    <col min="27" max="16384" width="8.00390625" style="30" customWidth="1"/>
  </cols>
  <sheetData>
    <row r="1" spans="2:26" ht="18">
      <c r="B1" s="204"/>
      <c r="Y1" s="562" t="s">
        <v>26</v>
      </c>
      <c r="Z1" s="562"/>
    </row>
    <row r="2" spans="1:27" ht="18">
      <c r="A2" s="206" t="s">
        <v>147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07"/>
      <c r="N2" s="207"/>
      <c r="X2" s="115"/>
      <c r="Y2" s="116"/>
      <c r="Z2" s="116"/>
      <c r="AA2" s="115"/>
    </row>
    <row r="3" spans="1:27" ht="18">
      <c r="A3" s="210" t="s">
        <v>146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207"/>
      <c r="N3" s="207"/>
      <c r="X3" s="115"/>
      <c r="Y3" s="116"/>
      <c r="Z3" s="116"/>
      <c r="AA3" s="115"/>
    </row>
    <row r="4" ht="5.25" customHeight="1" thickBot="1"/>
    <row r="5" spans="1:26" ht="24.75" customHeight="1" thickTop="1">
      <c r="A5" s="594" t="s">
        <v>116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6"/>
    </row>
    <row r="6" spans="1:26" ht="21" customHeight="1" thickBot="1">
      <c r="A6" s="606" t="s">
        <v>40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8"/>
    </row>
    <row r="7" spans="1:26" s="48" customFormat="1" ht="19.5" customHeight="1" thickBot="1" thickTop="1">
      <c r="A7" s="670" t="s">
        <v>113</v>
      </c>
      <c r="B7" s="670" t="s">
        <v>114</v>
      </c>
      <c r="C7" s="585" t="s">
        <v>33</v>
      </c>
      <c r="D7" s="586"/>
      <c r="E7" s="586"/>
      <c r="F7" s="586"/>
      <c r="G7" s="586"/>
      <c r="H7" s="586"/>
      <c r="I7" s="586"/>
      <c r="J7" s="586"/>
      <c r="K7" s="587"/>
      <c r="L7" s="587"/>
      <c r="M7" s="587"/>
      <c r="N7" s="588"/>
      <c r="O7" s="589" t="s">
        <v>32</v>
      </c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8"/>
    </row>
    <row r="8" spans="1:26" s="47" customFormat="1" ht="26.25" customHeight="1" thickBot="1">
      <c r="A8" s="671"/>
      <c r="B8" s="671"/>
      <c r="C8" s="679" t="s">
        <v>150</v>
      </c>
      <c r="D8" s="675"/>
      <c r="E8" s="675"/>
      <c r="F8" s="675"/>
      <c r="G8" s="676"/>
      <c r="H8" s="582" t="s">
        <v>31</v>
      </c>
      <c r="I8" s="679" t="s">
        <v>153</v>
      </c>
      <c r="J8" s="675"/>
      <c r="K8" s="675"/>
      <c r="L8" s="675"/>
      <c r="M8" s="676"/>
      <c r="N8" s="582" t="s">
        <v>30</v>
      </c>
      <c r="O8" s="674" t="s">
        <v>151</v>
      </c>
      <c r="P8" s="675"/>
      <c r="Q8" s="675"/>
      <c r="R8" s="675"/>
      <c r="S8" s="676"/>
      <c r="T8" s="582" t="s">
        <v>31</v>
      </c>
      <c r="U8" s="674" t="s">
        <v>152</v>
      </c>
      <c r="V8" s="675"/>
      <c r="W8" s="675"/>
      <c r="X8" s="675"/>
      <c r="Y8" s="676"/>
      <c r="Z8" s="582" t="s">
        <v>30</v>
      </c>
    </row>
    <row r="9" spans="1:26" s="42" customFormat="1" ht="26.25" customHeight="1">
      <c r="A9" s="672"/>
      <c r="B9" s="672"/>
      <c r="C9" s="603" t="s">
        <v>20</v>
      </c>
      <c r="D9" s="604"/>
      <c r="E9" s="601" t="s">
        <v>19</v>
      </c>
      <c r="F9" s="602"/>
      <c r="G9" s="590" t="s">
        <v>15</v>
      </c>
      <c r="H9" s="583"/>
      <c r="I9" s="603" t="s">
        <v>20</v>
      </c>
      <c r="J9" s="604"/>
      <c r="K9" s="601" t="s">
        <v>19</v>
      </c>
      <c r="L9" s="602"/>
      <c r="M9" s="590" t="s">
        <v>15</v>
      </c>
      <c r="N9" s="583"/>
      <c r="O9" s="604" t="s">
        <v>20</v>
      </c>
      <c r="P9" s="604"/>
      <c r="Q9" s="609" t="s">
        <v>19</v>
      </c>
      <c r="R9" s="604"/>
      <c r="S9" s="590" t="s">
        <v>15</v>
      </c>
      <c r="T9" s="583"/>
      <c r="U9" s="610" t="s">
        <v>20</v>
      </c>
      <c r="V9" s="602"/>
      <c r="W9" s="601" t="s">
        <v>19</v>
      </c>
      <c r="X9" s="605"/>
      <c r="Y9" s="590" t="s">
        <v>15</v>
      </c>
      <c r="Z9" s="583"/>
    </row>
    <row r="10" spans="1:26" s="42" customFormat="1" ht="31.5" thickBot="1">
      <c r="A10" s="673"/>
      <c r="B10" s="673"/>
      <c r="C10" s="45" t="s">
        <v>17</v>
      </c>
      <c r="D10" s="43" t="s">
        <v>16</v>
      </c>
      <c r="E10" s="44" t="s">
        <v>17</v>
      </c>
      <c r="F10" s="43" t="s">
        <v>16</v>
      </c>
      <c r="G10" s="591"/>
      <c r="H10" s="584"/>
      <c r="I10" s="45" t="s">
        <v>17</v>
      </c>
      <c r="J10" s="43" t="s">
        <v>16</v>
      </c>
      <c r="K10" s="44" t="s">
        <v>17</v>
      </c>
      <c r="L10" s="43" t="s">
        <v>16</v>
      </c>
      <c r="M10" s="591"/>
      <c r="N10" s="584"/>
      <c r="O10" s="46" t="s">
        <v>17</v>
      </c>
      <c r="P10" s="43" t="s">
        <v>16</v>
      </c>
      <c r="Q10" s="44" t="s">
        <v>17</v>
      </c>
      <c r="R10" s="43" t="s">
        <v>16</v>
      </c>
      <c r="S10" s="591"/>
      <c r="T10" s="584"/>
      <c r="U10" s="45" t="s">
        <v>17</v>
      </c>
      <c r="V10" s="43" t="s">
        <v>16</v>
      </c>
      <c r="W10" s="44" t="s">
        <v>17</v>
      </c>
      <c r="X10" s="43" t="s">
        <v>16</v>
      </c>
      <c r="Y10" s="591"/>
      <c r="Z10" s="584"/>
    </row>
    <row r="11" spans="1:26" s="705" customFormat="1" ht="18" customHeight="1" thickBot="1" thickTop="1">
      <c r="A11" s="695" t="s">
        <v>22</v>
      </c>
      <c r="B11" s="760"/>
      <c r="C11" s="696">
        <f>SUM(C12:C23)</f>
        <v>574305</v>
      </c>
      <c r="D11" s="697">
        <f>SUM(D12:D23)</f>
        <v>545722</v>
      </c>
      <c r="E11" s="698">
        <f>SUM(E12:E23)</f>
        <v>2917</v>
      </c>
      <c r="F11" s="697">
        <f>SUM(F12:F23)</f>
        <v>3938</v>
      </c>
      <c r="G11" s="699">
        <f aca="true" t="shared" si="0" ref="G11:G20">SUM(C11:F11)</f>
        <v>1126882</v>
      </c>
      <c r="H11" s="761">
        <f aca="true" t="shared" si="1" ref="H11:H23">G11/$G$11</f>
        <v>1</v>
      </c>
      <c r="I11" s="701">
        <f>SUM(I12:I23)</f>
        <v>545949</v>
      </c>
      <c r="J11" s="697">
        <f>SUM(J12:J23)</f>
        <v>524954</v>
      </c>
      <c r="K11" s="698">
        <f>SUM(K12:K23)</f>
        <v>4383</v>
      </c>
      <c r="L11" s="697">
        <f>SUM(L12:L23)</f>
        <v>5556</v>
      </c>
      <c r="M11" s="699">
        <f aca="true" t="shared" si="2" ref="M11:M23">SUM(I11:L11)</f>
        <v>1080842</v>
      </c>
      <c r="N11" s="702">
        <f aca="true" t="shared" si="3" ref="N11:N20">IF(ISERROR(G11/M11-1),"         /0",(G11/M11-1))</f>
        <v>0.04259642019832688</v>
      </c>
      <c r="O11" s="703">
        <f>SUM(O12:O23)</f>
        <v>2915494</v>
      </c>
      <c r="P11" s="697">
        <f>SUM(P12:P23)</f>
        <v>2818061</v>
      </c>
      <c r="Q11" s="698">
        <f>SUM(Q12:Q23)</f>
        <v>20750</v>
      </c>
      <c r="R11" s="697">
        <f>SUM(R12:R23)</f>
        <v>21214</v>
      </c>
      <c r="S11" s="699">
        <f aca="true" t="shared" si="4" ref="S11:S20">SUM(O11:R11)</f>
        <v>5775519</v>
      </c>
      <c r="T11" s="761">
        <f aca="true" t="shared" si="5" ref="T11:T23">S11/$S$11</f>
        <v>1</v>
      </c>
      <c r="U11" s="701">
        <f>SUM(U12:U23)</f>
        <v>2716445</v>
      </c>
      <c r="V11" s="697">
        <f>SUM(V12:V23)</f>
        <v>2606654</v>
      </c>
      <c r="W11" s="698">
        <f>SUM(W12:W23)</f>
        <v>30495</v>
      </c>
      <c r="X11" s="697">
        <f>SUM(X12:X23)</f>
        <v>32929</v>
      </c>
      <c r="Y11" s="699">
        <f aca="true" t="shared" si="6" ref="Y11:Y20">SUM(U11:X11)</f>
        <v>5386523</v>
      </c>
      <c r="Z11" s="704">
        <f>IF(ISERROR(S11/Y11-1),"         /0",(S11/Y11-1))</f>
        <v>0.07221653003245332</v>
      </c>
    </row>
    <row r="12" spans="1:26" ht="21" customHeight="1" thickTop="1">
      <c r="A12" s="320" t="s">
        <v>449</v>
      </c>
      <c r="B12" s="486" t="s">
        <v>450</v>
      </c>
      <c r="C12" s="321">
        <v>363677</v>
      </c>
      <c r="D12" s="322">
        <v>351443</v>
      </c>
      <c r="E12" s="323">
        <v>1402</v>
      </c>
      <c r="F12" s="322">
        <v>1904</v>
      </c>
      <c r="G12" s="324">
        <f t="shared" si="0"/>
        <v>718426</v>
      </c>
      <c r="H12" s="325">
        <f t="shared" si="1"/>
        <v>0.6375343647338408</v>
      </c>
      <c r="I12" s="326">
        <v>354787</v>
      </c>
      <c r="J12" s="322">
        <v>348320</v>
      </c>
      <c r="K12" s="323">
        <v>2103</v>
      </c>
      <c r="L12" s="322">
        <v>2740</v>
      </c>
      <c r="M12" s="324">
        <f t="shared" si="2"/>
        <v>707950</v>
      </c>
      <c r="N12" s="327">
        <f t="shared" si="3"/>
        <v>0.014797655201638449</v>
      </c>
      <c r="O12" s="321">
        <v>1794943</v>
      </c>
      <c r="P12" s="322">
        <v>1806808</v>
      </c>
      <c r="Q12" s="323">
        <v>12614</v>
      </c>
      <c r="R12" s="322">
        <v>12697</v>
      </c>
      <c r="S12" s="324">
        <f t="shared" si="4"/>
        <v>3627062</v>
      </c>
      <c r="T12" s="325">
        <f t="shared" si="5"/>
        <v>0.6280062449798884</v>
      </c>
      <c r="U12" s="326">
        <v>1729334</v>
      </c>
      <c r="V12" s="322">
        <v>1715695</v>
      </c>
      <c r="W12" s="323">
        <v>18755</v>
      </c>
      <c r="X12" s="322">
        <v>20049</v>
      </c>
      <c r="Y12" s="324">
        <f t="shared" si="6"/>
        <v>3483833</v>
      </c>
      <c r="Z12" s="328">
        <f aca="true" t="shared" si="7" ref="Z12:Z20">IF(ISERROR(S12/Y12-1),"         /0",IF(S12/Y12&gt;5,"  *  ",(S12/Y12-1)))</f>
        <v>0.04111247582763</v>
      </c>
    </row>
    <row r="13" spans="1:26" ht="21" customHeight="1">
      <c r="A13" s="329" t="s">
        <v>451</v>
      </c>
      <c r="B13" s="487" t="s">
        <v>452</v>
      </c>
      <c r="C13" s="330">
        <v>79769</v>
      </c>
      <c r="D13" s="331">
        <v>75280</v>
      </c>
      <c r="E13" s="332">
        <v>784</v>
      </c>
      <c r="F13" s="331">
        <v>1227</v>
      </c>
      <c r="G13" s="333">
        <f t="shared" si="0"/>
        <v>157060</v>
      </c>
      <c r="H13" s="334">
        <f t="shared" si="1"/>
        <v>0.13937572878083065</v>
      </c>
      <c r="I13" s="335">
        <v>71737</v>
      </c>
      <c r="J13" s="331">
        <v>68641</v>
      </c>
      <c r="K13" s="332">
        <v>887</v>
      </c>
      <c r="L13" s="331">
        <v>1194</v>
      </c>
      <c r="M13" s="333">
        <f t="shared" si="2"/>
        <v>142459</v>
      </c>
      <c r="N13" s="336">
        <f t="shared" si="3"/>
        <v>0.10249264700720917</v>
      </c>
      <c r="O13" s="330">
        <v>385286</v>
      </c>
      <c r="P13" s="331">
        <v>361054</v>
      </c>
      <c r="Q13" s="332">
        <v>3323</v>
      </c>
      <c r="R13" s="331">
        <v>3375</v>
      </c>
      <c r="S13" s="333">
        <f t="shared" si="4"/>
        <v>753038</v>
      </c>
      <c r="T13" s="334">
        <f t="shared" si="5"/>
        <v>0.1303844728066863</v>
      </c>
      <c r="U13" s="335">
        <v>353645</v>
      </c>
      <c r="V13" s="331">
        <v>329755</v>
      </c>
      <c r="W13" s="332">
        <v>5560</v>
      </c>
      <c r="X13" s="331">
        <v>5736</v>
      </c>
      <c r="Y13" s="333">
        <f t="shared" si="6"/>
        <v>694696</v>
      </c>
      <c r="Z13" s="337">
        <f t="shared" si="7"/>
        <v>0.08398205833918726</v>
      </c>
    </row>
    <row r="14" spans="1:26" ht="21" customHeight="1">
      <c r="A14" s="329" t="s">
        <v>455</v>
      </c>
      <c r="B14" s="487" t="s">
        <v>456</v>
      </c>
      <c r="C14" s="330">
        <v>46350</v>
      </c>
      <c r="D14" s="331">
        <v>43569</v>
      </c>
      <c r="E14" s="332">
        <v>196</v>
      </c>
      <c r="F14" s="331">
        <v>165</v>
      </c>
      <c r="G14" s="333">
        <f t="shared" si="0"/>
        <v>90280</v>
      </c>
      <c r="H14" s="334">
        <f t="shared" si="1"/>
        <v>0.08011486562035777</v>
      </c>
      <c r="I14" s="335">
        <v>41847</v>
      </c>
      <c r="J14" s="331">
        <v>37808</v>
      </c>
      <c r="K14" s="332">
        <v>741</v>
      </c>
      <c r="L14" s="331">
        <v>868</v>
      </c>
      <c r="M14" s="333">
        <f t="shared" si="2"/>
        <v>81264</v>
      </c>
      <c r="N14" s="336">
        <f t="shared" si="3"/>
        <v>0.11094703681827123</v>
      </c>
      <c r="O14" s="330">
        <v>248603</v>
      </c>
      <c r="P14" s="331">
        <v>223621</v>
      </c>
      <c r="Q14" s="332">
        <v>324</v>
      </c>
      <c r="R14" s="331">
        <v>469</v>
      </c>
      <c r="S14" s="333">
        <f t="shared" si="4"/>
        <v>473017</v>
      </c>
      <c r="T14" s="334">
        <f t="shared" si="5"/>
        <v>0.08190034523304313</v>
      </c>
      <c r="U14" s="335">
        <v>214733</v>
      </c>
      <c r="V14" s="331">
        <v>187639</v>
      </c>
      <c r="W14" s="332">
        <v>4135</v>
      </c>
      <c r="X14" s="331">
        <v>4488</v>
      </c>
      <c r="Y14" s="333">
        <f t="shared" si="6"/>
        <v>410995</v>
      </c>
      <c r="Z14" s="337">
        <f t="shared" si="7"/>
        <v>0.15090694533996762</v>
      </c>
    </row>
    <row r="15" spans="1:26" ht="21" customHeight="1">
      <c r="A15" s="329" t="s">
        <v>453</v>
      </c>
      <c r="B15" s="487" t="s">
        <v>454</v>
      </c>
      <c r="C15" s="330">
        <v>40682</v>
      </c>
      <c r="D15" s="331">
        <v>37328</v>
      </c>
      <c r="E15" s="332">
        <v>266</v>
      </c>
      <c r="F15" s="331">
        <v>302</v>
      </c>
      <c r="G15" s="333">
        <f>SUM(C15:F15)</f>
        <v>78578</v>
      </c>
      <c r="H15" s="334">
        <f>G15/$G$11</f>
        <v>0.06973045979969508</v>
      </c>
      <c r="I15" s="335">
        <v>39359</v>
      </c>
      <c r="J15" s="331">
        <v>35581</v>
      </c>
      <c r="K15" s="332">
        <v>524</v>
      </c>
      <c r="L15" s="331">
        <v>567</v>
      </c>
      <c r="M15" s="333">
        <f>SUM(I15:L15)</f>
        <v>76031</v>
      </c>
      <c r="N15" s="336">
        <f>IF(ISERROR(G15/M15-1),"         /0",(G15/M15-1))</f>
        <v>0.033499493627599186</v>
      </c>
      <c r="O15" s="330">
        <v>248054</v>
      </c>
      <c r="P15" s="331">
        <v>224452</v>
      </c>
      <c r="Q15" s="332">
        <v>1638</v>
      </c>
      <c r="R15" s="331">
        <v>1768</v>
      </c>
      <c r="S15" s="333">
        <f>SUM(O15:R15)</f>
        <v>475912</v>
      </c>
      <c r="T15" s="334">
        <f>S15/$S$11</f>
        <v>0.08240159888661089</v>
      </c>
      <c r="U15" s="335">
        <v>217525</v>
      </c>
      <c r="V15" s="331">
        <v>199137</v>
      </c>
      <c r="W15" s="332">
        <v>740</v>
      </c>
      <c r="X15" s="331">
        <v>1204</v>
      </c>
      <c r="Y15" s="333">
        <f>SUM(U15:X15)</f>
        <v>418606</v>
      </c>
      <c r="Z15" s="337">
        <f>IF(ISERROR(S15/Y15-1),"         /0",IF(S15/Y15&gt;5,"  *  ",(S15/Y15-1)))</f>
        <v>0.13689722555338424</v>
      </c>
    </row>
    <row r="16" spans="1:26" ht="21" customHeight="1">
      <c r="A16" s="329" t="s">
        <v>457</v>
      </c>
      <c r="B16" s="487" t="s">
        <v>458</v>
      </c>
      <c r="C16" s="330">
        <v>13540</v>
      </c>
      <c r="D16" s="331">
        <v>12518</v>
      </c>
      <c r="E16" s="332">
        <v>118</v>
      </c>
      <c r="F16" s="331">
        <v>235</v>
      </c>
      <c r="G16" s="333">
        <f>SUM(C16:F16)</f>
        <v>26411</v>
      </c>
      <c r="H16" s="334">
        <f t="shared" si="1"/>
        <v>0.023437236551830627</v>
      </c>
      <c r="I16" s="335">
        <v>12271</v>
      </c>
      <c r="J16" s="331">
        <v>11857</v>
      </c>
      <c r="K16" s="332">
        <v>31</v>
      </c>
      <c r="L16" s="331">
        <v>18</v>
      </c>
      <c r="M16" s="333">
        <f>SUM(I16:L16)</f>
        <v>24177</v>
      </c>
      <c r="N16" s="336">
        <f>IF(ISERROR(G16/M16-1),"         /0",(G16/M16-1))</f>
        <v>0.09240186954543583</v>
      </c>
      <c r="O16" s="330">
        <v>73558</v>
      </c>
      <c r="P16" s="331">
        <v>68283</v>
      </c>
      <c r="Q16" s="332">
        <v>641</v>
      </c>
      <c r="R16" s="331">
        <v>853</v>
      </c>
      <c r="S16" s="333">
        <f>SUM(O16:R16)</f>
        <v>143335</v>
      </c>
      <c r="T16" s="334">
        <f t="shared" si="5"/>
        <v>0.024817683051514505</v>
      </c>
      <c r="U16" s="335">
        <v>66801</v>
      </c>
      <c r="V16" s="331">
        <v>61934</v>
      </c>
      <c r="W16" s="332">
        <v>567</v>
      </c>
      <c r="X16" s="331">
        <v>487</v>
      </c>
      <c r="Y16" s="333">
        <f>SUM(U16:X16)</f>
        <v>129789</v>
      </c>
      <c r="Z16" s="337">
        <f>IF(ISERROR(S16/Y16-1),"         /0",IF(S16/Y16&gt;5,"  *  ",(S16/Y16-1)))</f>
        <v>0.10436939956390767</v>
      </c>
    </row>
    <row r="17" spans="1:26" ht="21" customHeight="1">
      <c r="A17" s="329" t="s">
        <v>465</v>
      </c>
      <c r="B17" s="487" t="s">
        <v>466</v>
      </c>
      <c r="C17" s="330">
        <v>10379</v>
      </c>
      <c r="D17" s="331">
        <v>9335</v>
      </c>
      <c r="E17" s="332">
        <v>55</v>
      </c>
      <c r="F17" s="331">
        <v>29</v>
      </c>
      <c r="G17" s="333">
        <f t="shared" si="0"/>
        <v>19798</v>
      </c>
      <c r="H17" s="334">
        <f t="shared" si="1"/>
        <v>0.01756883151918302</v>
      </c>
      <c r="I17" s="335">
        <v>8965</v>
      </c>
      <c r="J17" s="331">
        <v>8095</v>
      </c>
      <c r="K17" s="332">
        <v>12</v>
      </c>
      <c r="L17" s="331">
        <v>38</v>
      </c>
      <c r="M17" s="333">
        <f t="shared" si="2"/>
        <v>17110</v>
      </c>
      <c r="N17" s="336">
        <f t="shared" si="3"/>
        <v>0.15710111046171837</v>
      </c>
      <c r="O17" s="330">
        <v>58927</v>
      </c>
      <c r="P17" s="331">
        <v>46903</v>
      </c>
      <c r="Q17" s="332">
        <v>145</v>
      </c>
      <c r="R17" s="331">
        <v>107</v>
      </c>
      <c r="S17" s="333">
        <f t="shared" si="4"/>
        <v>106082</v>
      </c>
      <c r="T17" s="334">
        <f t="shared" si="5"/>
        <v>0.018367526797158834</v>
      </c>
      <c r="U17" s="335">
        <v>46128</v>
      </c>
      <c r="V17" s="331">
        <v>38381</v>
      </c>
      <c r="W17" s="332">
        <v>124</v>
      </c>
      <c r="X17" s="331">
        <v>154</v>
      </c>
      <c r="Y17" s="333">
        <f t="shared" si="6"/>
        <v>84787</v>
      </c>
      <c r="Z17" s="337">
        <f t="shared" si="7"/>
        <v>0.2511587861346669</v>
      </c>
    </row>
    <row r="18" spans="1:26" ht="21" customHeight="1">
      <c r="A18" s="329" t="s">
        <v>461</v>
      </c>
      <c r="B18" s="487" t="s">
        <v>462</v>
      </c>
      <c r="C18" s="330">
        <v>4587</v>
      </c>
      <c r="D18" s="331">
        <v>3579</v>
      </c>
      <c r="E18" s="332">
        <v>0</v>
      </c>
      <c r="F18" s="331">
        <v>23</v>
      </c>
      <c r="G18" s="333">
        <f>SUM(C18:F18)</f>
        <v>8189</v>
      </c>
      <c r="H18" s="334">
        <f t="shared" si="1"/>
        <v>0.007266954303999887</v>
      </c>
      <c r="I18" s="335">
        <v>4315</v>
      </c>
      <c r="J18" s="331">
        <v>3453</v>
      </c>
      <c r="K18" s="332">
        <v>0</v>
      </c>
      <c r="L18" s="331">
        <v>2</v>
      </c>
      <c r="M18" s="333">
        <f t="shared" si="2"/>
        <v>7770</v>
      </c>
      <c r="N18" s="336">
        <f>IF(ISERROR(G18/M18-1),"         /0",(G18/M18-1))</f>
        <v>0.053925353925353914</v>
      </c>
      <c r="O18" s="330">
        <v>25470</v>
      </c>
      <c r="P18" s="331">
        <v>20859</v>
      </c>
      <c r="Q18" s="332">
        <v>1803</v>
      </c>
      <c r="R18" s="331">
        <v>1600</v>
      </c>
      <c r="S18" s="333">
        <f>SUM(O18:R18)</f>
        <v>49732</v>
      </c>
      <c r="T18" s="334">
        <f t="shared" si="5"/>
        <v>0.008610827875382282</v>
      </c>
      <c r="U18" s="335">
        <v>24267</v>
      </c>
      <c r="V18" s="331">
        <v>20779</v>
      </c>
      <c r="W18" s="332">
        <v>153</v>
      </c>
      <c r="X18" s="331">
        <v>151</v>
      </c>
      <c r="Y18" s="333">
        <f>SUM(U18:X18)</f>
        <v>45350</v>
      </c>
      <c r="Z18" s="337">
        <f>IF(ISERROR(S18/Y18-1),"         /0",IF(S18/Y18&gt;5,"  *  ",(S18/Y18-1)))</f>
        <v>0.09662624035281153</v>
      </c>
    </row>
    <row r="19" spans="1:26" ht="21" customHeight="1">
      <c r="A19" s="329" t="s">
        <v>463</v>
      </c>
      <c r="B19" s="487" t="s">
        <v>464</v>
      </c>
      <c r="C19" s="330">
        <v>4197</v>
      </c>
      <c r="D19" s="331">
        <v>3592</v>
      </c>
      <c r="E19" s="332">
        <v>0</v>
      </c>
      <c r="F19" s="331">
        <v>7</v>
      </c>
      <c r="G19" s="333">
        <f t="shared" si="0"/>
        <v>7796</v>
      </c>
      <c r="H19" s="334">
        <f t="shared" si="1"/>
        <v>0.006918204390521812</v>
      </c>
      <c r="I19" s="335">
        <v>3557</v>
      </c>
      <c r="J19" s="331">
        <v>3286</v>
      </c>
      <c r="K19" s="332">
        <v>15</v>
      </c>
      <c r="L19" s="331">
        <v>23</v>
      </c>
      <c r="M19" s="333">
        <f t="shared" si="2"/>
        <v>6881</v>
      </c>
      <c r="N19" s="336">
        <f t="shared" si="3"/>
        <v>0.13297485830547884</v>
      </c>
      <c r="O19" s="330">
        <v>21345</v>
      </c>
      <c r="P19" s="331">
        <v>18940</v>
      </c>
      <c r="Q19" s="332">
        <v>6</v>
      </c>
      <c r="R19" s="331">
        <v>49</v>
      </c>
      <c r="S19" s="333">
        <f t="shared" si="4"/>
        <v>40340</v>
      </c>
      <c r="T19" s="334">
        <f t="shared" si="5"/>
        <v>0.006984653673548645</v>
      </c>
      <c r="U19" s="335">
        <v>17957</v>
      </c>
      <c r="V19" s="331">
        <v>15928</v>
      </c>
      <c r="W19" s="332">
        <v>38</v>
      </c>
      <c r="X19" s="331">
        <v>78</v>
      </c>
      <c r="Y19" s="333">
        <f t="shared" si="6"/>
        <v>34001</v>
      </c>
      <c r="Z19" s="337">
        <f t="shared" si="7"/>
        <v>0.18643569306785102</v>
      </c>
    </row>
    <row r="20" spans="1:26" ht="21" customHeight="1">
      <c r="A20" s="329" t="s">
        <v>469</v>
      </c>
      <c r="B20" s="487" t="s">
        <v>470</v>
      </c>
      <c r="C20" s="330">
        <v>3916</v>
      </c>
      <c r="D20" s="331">
        <v>2533</v>
      </c>
      <c r="E20" s="332">
        <v>0</v>
      </c>
      <c r="F20" s="331">
        <v>3</v>
      </c>
      <c r="G20" s="333">
        <f t="shared" si="0"/>
        <v>6452</v>
      </c>
      <c r="H20" s="334">
        <f t="shared" si="1"/>
        <v>0.0057255329306883955</v>
      </c>
      <c r="I20" s="335">
        <v>2339</v>
      </c>
      <c r="J20" s="331">
        <v>1763</v>
      </c>
      <c r="K20" s="332">
        <v>0</v>
      </c>
      <c r="L20" s="331">
        <v>22</v>
      </c>
      <c r="M20" s="333">
        <f t="shared" si="2"/>
        <v>4124</v>
      </c>
      <c r="N20" s="336">
        <f t="shared" si="3"/>
        <v>0.5645004849660524</v>
      </c>
      <c r="O20" s="330">
        <v>18136</v>
      </c>
      <c r="P20" s="331">
        <v>12774</v>
      </c>
      <c r="Q20" s="332">
        <v>18</v>
      </c>
      <c r="R20" s="331">
        <v>93</v>
      </c>
      <c r="S20" s="333">
        <f t="shared" si="4"/>
        <v>31021</v>
      </c>
      <c r="T20" s="334">
        <f t="shared" si="5"/>
        <v>0.005371119028437098</v>
      </c>
      <c r="U20" s="335">
        <v>12548</v>
      </c>
      <c r="V20" s="331">
        <v>9176</v>
      </c>
      <c r="W20" s="332">
        <v>250</v>
      </c>
      <c r="X20" s="331">
        <v>300</v>
      </c>
      <c r="Y20" s="333">
        <f t="shared" si="6"/>
        <v>22274</v>
      </c>
      <c r="Z20" s="337">
        <f t="shared" si="7"/>
        <v>0.39270000897907864</v>
      </c>
    </row>
    <row r="21" spans="1:26" ht="21" customHeight="1">
      <c r="A21" s="329" t="s">
        <v>479</v>
      </c>
      <c r="B21" s="487" t="s">
        <v>480</v>
      </c>
      <c r="C21" s="330">
        <v>3231</v>
      </c>
      <c r="D21" s="331">
        <v>3046</v>
      </c>
      <c r="E21" s="332">
        <v>0</v>
      </c>
      <c r="F21" s="331">
        <v>1</v>
      </c>
      <c r="G21" s="333">
        <f>SUM(C21:F21)</f>
        <v>6278</v>
      </c>
      <c r="H21" s="334">
        <f t="shared" si="1"/>
        <v>0.005571124572049248</v>
      </c>
      <c r="I21" s="335">
        <v>3743</v>
      </c>
      <c r="J21" s="331">
        <v>3417</v>
      </c>
      <c r="K21" s="332">
        <v>0</v>
      </c>
      <c r="L21" s="331">
        <v>10</v>
      </c>
      <c r="M21" s="333">
        <f t="shared" si="2"/>
        <v>7170</v>
      </c>
      <c r="N21" s="336">
        <f>IF(ISERROR(G21/M21-1),"         /0",(G21/M21-1))</f>
        <v>-0.12440725244072526</v>
      </c>
      <c r="O21" s="330">
        <v>16903</v>
      </c>
      <c r="P21" s="331">
        <v>13975</v>
      </c>
      <c r="Q21" s="332">
        <v>0</v>
      </c>
      <c r="R21" s="331">
        <v>37</v>
      </c>
      <c r="S21" s="333">
        <f>SUM(O21:R21)</f>
        <v>30915</v>
      </c>
      <c r="T21" s="334">
        <f t="shared" si="5"/>
        <v>0.005352765699498175</v>
      </c>
      <c r="U21" s="335">
        <v>17488</v>
      </c>
      <c r="V21" s="331">
        <v>14645</v>
      </c>
      <c r="W21" s="332">
        <v>10</v>
      </c>
      <c r="X21" s="331">
        <v>32</v>
      </c>
      <c r="Y21" s="333">
        <f>SUM(U21:X21)</f>
        <v>32175</v>
      </c>
      <c r="Z21" s="337">
        <f>IF(ISERROR(S21/Y21-1),"         /0",IF(S21/Y21&gt;5,"  *  ",(S21/Y21-1)))</f>
        <v>-0.03916083916083912</v>
      </c>
    </row>
    <row r="22" spans="1:26" ht="21" customHeight="1">
      <c r="A22" s="329" t="s">
        <v>459</v>
      </c>
      <c r="B22" s="487" t="s">
        <v>460</v>
      </c>
      <c r="C22" s="330">
        <v>1443</v>
      </c>
      <c r="D22" s="331">
        <v>1112</v>
      </c>
      <c r="E22" s="332">
        <v>0</v>
      </c>
      <c r="F22" s="331">
        <v>15</v>
      </c>
      <c r="G22" s="333">
        <f>SUM(C22:F22)</f>
        <v>2570</v>
      </c>
      <c r="H22" s="334">
        <f t="shared" si="1"/>
        <v>0.002280629205187411</v>
      </c>
      <c r="I22" s="335">
        <v>848</v>
      </c>
      <c r="J22" s="331">
        <v>695</v>
      </c>
      <c r="K22" s="332">
        <v>1</v>
      </c>
      <c r="L22" s="331">
        <v>6</v>
      </c>
      <c r="M22" s="333">
        <f t="shared" si="2"/>
        <v>1550</v>
      </c>
      <c r="N22" s="336">
        <f>IF(ISERROR(G22/M22-1),"         /0",(G22/M22-1))</f>
        <v>0.6580645161290322</v>
      </c>
      <c r="O22" s="330">
        <v>9979</v>
      </c>
      <c r="P22" s="331">
        <v>8582</v>
      </c>
      <c r="Q22" s="332">
        <v>13</v>
      </c>
      <c r="R22" s="331">
        <v>43</v>
      </c>
      <c r="S22" s="333">
        <f>SUM(O22:R22)</f>
        <v>18617</v>
      </c>
      <c r="T22" s="334">
        <f t="shared" si="5"/>
        <v>0.003223433253357837</v>
      </c>
      <c r="U22" s="335">
        <v>4868</v>
      </c>
      <c r="V22" s="331">
        <v>4140</v>
      </c>
      <c r="W22" s="332">
        <v>1</v>
      </c>
      <c r="X22" s="331">
        <v>45</v>
      </c>
      <c r="Y22" s="333">
        <f>SUM(U22:X22)</f>
        <v>9054</v>
      </c>
      <c r="Z22" s="337">
        <f>IF(ISERROR(S22/Y22-1),"         /0",IF(S22/Y22&gt;5,"  *  ",(S22/Y22-1)))</f>
        <v>1.056218246079081</v>
      </c>
    </row>
    <row r="23" spans="1:26" ht="21" customHeight="1" thickBot="1">
      <c r="A23" s="338" t="s">
        <v>48</v>
      </c>
      <c r="B23" s="488"/>
      <c r="C23" s="339">
        <v>2534</v>
      </c>
      <c r="D23" s="340">
        <v>2387</v>
      </c>
      <c r="E23" s="341">
        <v>96</v>
      </c>
      <c r="F23" s="340">
        <v>27</v>
      </c>
      <c r="G23" s="342">
        <f>SUM(C23:F23)</f>
        <v>5044</v>
      </c>
      <c r="H23" s="343">
        <f t="shared" si="1"/>
        <v>0.004476067591815292</v>
      </c>
      <c r="I23" s="344">
        <v>2181</v>
      </c>
      <c r="J23" s="340">
        <v>2038</v>
      </c>
      <c r="K23" s="341">
        <v>69</v>
      </c>
      <c r="L23" s="340">
        <v>68</v>
      </c>
      <c r="M23" s="342">
        <f t="shared" si="2"/>
        <v>4356</v>
      </c>
      <c r="N23" s="345">
        <f>IF(ISERROR(G23/M23-1),"         /0",(G23/M23-1))</f>
        <v>0.1579430670339761</v>
      </c>
      <c r="O23" s="339">
        <v>14290</v>
      </c>
      <c r="P23" s="340">
        <v>11810</v>
      </c>
      <c r="Q23" s="341">
        <v>225</v>
      </c>
      <c r="R23" s="340">
        <v>123</v>
      </c>
      <c r="S23" s="342">
        <f>SUM(O23:R23)</f>
        <v>26448</v>
      </c>
      <c r="T23" s="343">
        <f t="shared" si="5"/>
        <v>0.004579328714873936</v>
      </c>
      <c r="U23" s="344">
        <v>11151</v>
      </c>
      <c r="V23" s="340">
        <v>9445</v>
      </c>
      <c r="W23" s="341">
        <v>162</v>
      </c>
      <c r="X23" s="340">
        <v>205</v>
      </c>
      <c r="Y23" s="342">
        <f>SUM(U23:X23)</f>
        <v>20963</v>
      </c>
      <c r="Z23" s="346">
        <f>IF(ISERROR(S23/Y23-1),"         /0",IF(S23/Y23&gt;5,"  *  ",(S23/Y23-1)))</f>
        <v>0.2616514811811286</v>
      </c>
    </row>
    <row r="24" spans="1:2" ht="6" customHeight="1" thickTop="1">
      <c r="A24" s="31"/>
      <c r="B24" s="31"/>
    </row>
    <row r="25" spans="1:2" ht="15">
      <c r="A25" s="31" t="s">
        <v>132</v>
      </c>
      <c r="B25" s="31"/>
    </row>
    <row r="26" s="115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4:Z65536 N24:N65536 Z5 N5 N7 Z7">
    <cfRule type="cellIs" priority="9" dxfId="99" operator="lessThan" stopIfTrue="1">
      <formula>0</formula>
    </cfRule>
  </conditionalFormatting>
  <conditionalFormatting sqref="N11:N23 Z11:Z23">
    <cfRule type="cellIs" priority="10" dxfId="99" operator="lessThan" stopIfTrue="1">
      <formula>0</formula>
    </cfRule>
    <cfRule type="cellIs" priority="11" dxfId="101" operator="greaterThanOrEqual" stopIfTrue="1">
      <formula>0</formula>
    </cfRule>
  </conditionalFormatting>
  <conditionalFormatting sqref="N9:N10 Z9:Z10">
    <cfRule type="cellIs" priority="6" dxfId="99" operator="lessThan" stopIfTrue="1">
      <formula>0</formula>
    </cfRule>
  </conditionalFormatting>
  <conditionalFormatting sqref="H9:H10">
    <cfRule type="cellIs" priority="5" dxfId="99" operator="lessThan" stopIfTrue="1">
      <formula>0</formula>
    </cfRule>
  </conditionalFormatting>
  <conditionalFormatting sqref="T9:T10">
    <cfRule type="cellIs" priority="4" dxfId="99" operator="lessThan" stopIfTrue="1">
      <formula>0</formula>
    </cfRule>
  </conditionalFormatting>
  <conditionalFormatting sqref="N8 Z8">
    <cfRule type="cellIs" priority="3" dxfId="99" operator="lessThan" stopIfTrue="1">
      <formula>0</formula>
    </cfRule>
  </conditionalFormatting>
  <conditionalFormatting sqref="H8">
    <cfRule type="cellIs" priority="2" dxfId="99" operator="lessThan" stopIfTrue="1">
      <formula>0</formula>
    </cfRule>
  </conditionalFormatting>
  <conditionalFormatting sqref="T8">
    <cfRule type="cellIs" priority="1" dxfId="99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6384" width="11.421875" style="88" customWidth="1"/>
  </cols>
  <sheetData>
    <row r="1" spans="1:8" ht="13.5" thickBot="1">
      <c r="A1" s="87"/>
      <c r="B1" s="87"/>
      <c r="C1" s="87"/>
      <c r="D1" s="87"/>
      <c r="E1" s="87"/>
      <c r="F1" s="87"/>
      <c r="G1" s="87"/>
      <c r="H1" s="87"/>
    </row>
    <row r="2" spans="1:14" ht="31.5" thickTop="1">
      <c r="A2" s="89" t="s">
        <v>154</v>
      </c>
      <c r="B2" s="90"/>
      <c r="M2" s="518" t="s">
        <v>26</v>
      </c>
      <c r="N2" s="518"/>
    </row>
    <row r="3" spans="1:2" ht="25.5">
      <c r="A3" s="91" t="s">
        <v>35</v>
      </c>
      <c r="B3" s="92"/>
    </row>
    <row r="6" spans="1:14" ht="27">
      <c r="A6" s="101" t="s">
        <v>102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5.75">
      <c r="A7" s="94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10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5.75">
      <c r="A9" s="94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ht="15.75">
      <c r="A10" s="94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5.75">
      <c r="A11" s="94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ht="15">
      <c r="A12" s="100" t="s">
        <v>145</v>
      </c>
    </row>
    <row r="13" ht="15">
      <c r="A13" s="100" t="s">
        <v>123</v>
      </c>
    </row>
    <row r="14" ht="15">
      <c r="A14" s="100" t="s">
        <v>124</v>
      </c>
    </row>
    <row r="16" ht="27">
      <c r="A16" s="101" t="s">
        <v>122</v>
      </c>
    </row>
    <row r="18" ht="22.5">
      <c r="A18" s="96" t="s">
        <v>141</v>
      </c>
    </row>
    <row r="19" ht="15">
      <c r="A19" s="100" t="s">
        <v>142</v>
      </c>
    </row>
    <row r="20" spans="1:18" ht="83.25" customHeight="1">
      <c r="A20" s="519" t="s">
        <v>143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</row>
    <row r="23" ht="22.5">
      <c r="A23" s="96" t="s">
        <v>103</v>
      </c>
    </row>
    <row r="25" spans="1:18" ht="38.25" customHeight="1">
      <c r="A25" s="520" t="s">
        <v>104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</row>
    <row r="26" ht="15.75">
      <c r="A26" s="95"/>
    </row>
    <row r="27" ht="22.5">
      <c r="A27" s="96" t="s">
        <v>105</v>
      </c>
    </row>
    <row r="28" ht="15.75">
      <c r="A28" s="95" t="s">
        <v>106</v>
      </c>
    </row>
    <row r="29" ht="15.75">
      <c r="A29" s="95" t="s">
        <v>107</v>
      </c>
    </row>
    <row r="31" ht="22.5">
      <c r="A31" s="96" t="s">
        <v>133</v>
      </c>
    </row>
    <row r="32" ht="15.75">
      <c r="A32" s="95" t="s">
        <v>134</v>
      </c>
    </row>
    <row r="33" ht="15.75">
      <c r="A33" s="95"/>
    </row>
    <row r="34" ht="22.5">
      <c r="A34" s="96" t="s">
        <v>135</v>
      </c>
    </row>
    <row r="35" ht="15.75">
      <c r="A35" s="95" t="s">
        <v>138</v>
      </c>
    </row>
    <row r="37" ht="22.5">
      <c r="A37" s="96" t="s">
        <v>136</v>
      </c>
    </row>
    <row r="38" ht="15.75">
      <c r="A38" s="95" t="s">
        <v>137</v>
      </c>
    </row>
  </sheetData>
  <sheetProtection/>
  <mergeCells count="3">
    <mergeCell ref="M2:N2"/>
    <mergeCell ref="A20:R20"/>
    <mergeCell ref="A25:R25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A1">
      <selection activeCell="M19" sqref="M19"/>
    </sheetView>
  </sheetViews>
  <sheetFormatPr defaultColWidth="8.00390625" defaultRowHeight="15"/>
  <cols>
    <col min="1" max="1" width="23.421875" style="30" customWidth="1"/>
    <col min="2" max="2" width="35.421875" style="30" customWidth="1"/>
    <col min="3" max="3" width="9.8515625" style="30" customWidth="1"/>
    <col min="4" max="4" width="12.421875" style="30" bestFit="1" customWidth="1"/>
    <col min="5" max="5" width="8.57421875" style="30" bestFit="1" customWidth="1"/>
    <col min="6" max="6" width="10.57421875" style="30" bestFit="1" customWidth="1"/>
    <col min="7" max="7" width="9.00390625" style="30" customWidth="1"/>
    <col min="8" max="8" width="10.7109375" style="30" customWidth="1"/>
    <col min="9" max="9" width="9.57421875" style="30" customWidth="1"/>
    <col min="10" max="10" width="11.57421875" style="30" bestFit="1" customWidth="1"/>
    <col min="11" max="11" width="9.00390625" style="30" bestFit="1" customWidth="1"/>
    <col min="12" max="12" width="10.57421875" style="30" bestFit="1" customWidth="1"/>
    <col min="13" max="13" width="11.57421875" style="30" bestFit="1" customWidth="1"/>
    <col min="14" max="14" width="9.421875" style="30" customWidth="1"/>
    <col min="15" max="15" width="9.57421875" style="30" bestFit="1" customWidth="1"/>
    <col min="16" max="16" width="11.140625" style="30" customWidth="1"/>
    <col min="17" max="17" width="9.421875" style="30" customWidth="1"/>
    <col min="18" max="18" width="10.57421875" style="30" bestFit="1" customWidth="1"/>
    <col min="19" max="19" width="9.57421875" style="30" customWidth="1"/>
    <col min="20" max="20" width="10.140625" style="30" customWidth="1"/>
    <col min="21" max="21" width="9.421875" style="30" customWidth="1"/>
    <col min="22" max="22" width="10.421875" style="30" customWidth="1"/>
    <col min="23" max="23" width="9.421875" style="30" customWidth="1"/>
    <col min="24" max="24" width="10.28125" style="30" customWidth="1"/>
    <col min="25" max="25" width="10.7109375" style="30" customWidth="1"/>
    <col min="26" max="26" width="9.8515625" style="30" bestFit="1" customWidth="1"/>
    <col min="27" max="16384" width="8.00390625" style="30" customWidth="1"/>
  </cols>
  <sheetData>
    <row r="1" spans="1:26" ht="16.5">
      <c r="A1" s="211" t="s">
        <v>148</v>
      </c>
      <c r="B1" s="207"/>
      <c r="C1" s="207"/>
      <c r="D1" s="207"/>
      <c r="E1" s="207"/>
      <c r="F1" s="207"/>
      <c r="G1" s="207"/>
      <c r="H1" s="207"/>
      <c r="I1" s="207"/>
      <c r="J1" s="115"/>
      <c r="K1" s="115"/>
      <c r="L1" s="115"/>
      <c r="M1" s="115"/>
      <c r="N1" s="115"/>
      <c r="O1" s="115"/>
      <c r="P1" s="115"/>
      <c r="Q1" s="115"/>
      <c r="R1" s="115"/>
      <c r="Y1" s="562" t="s">
        <v>26</v>
      </c>
      <c r="Z1" s="562"/>
    </row>
    <row r="2" spans="1:26" ht="16.5">
      <c r="A2" s="211" t="s">
        <v>149</v>
      </c>
      <c r="B2" s="207"/>
      <c r="C2" s="207"/>
      <c r="D2" s="207"/>
      <c r="E2" s="207"/>
      <c r="F2" s="207"/>
      <c r="G2" s="207"/>
      <c r="H2" s="207"/>
      <c r="I2" s="207"/>
      <c r="J2" s="115"/>
      <c r="K2" s="115"/>
      <c r="L2" s="115"/>
      <c r="M2" s="115"/>
      <c r="N2" s="115"/>
      <c r="O2" s="115"/>
      <c r="P2" s="115"/>
      <c r="Q2" s="115"/>
      <c r="R2" s="115"/>
      <c r="Y2" s="209"/>
      <c r="Z2" s="209"/>
    </row>
    <row r="3" ht="9.75" customHeight="1" thickBot="1"/>
    <row r="4" spans="1:26" ht="24.75" customHeight="1" thickTop="1">
      <c r="A4" s="594" t="s">
        <v>117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6"/>
    </row>
    <row r="5" spans="1:26" ht="21" customHeight="1" thickBot="1">
      <c r="A5" s="606" t="s">
        <v>40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8"/>
    </row>
    <row r="6" spans="1:26" s="48" customFormat="1" ht="19.5" customHeight="1" thickBot="1" thickTop="1">
      <c r="A6" s="670" t="s">
        <v>113</v>
      </c>
      <c r="B6" s="670" t="s">
        <v>114</v>
      </c>
      <c r="C6" s="685" t="s">
        <v>33</v>
      </c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7"/>
      <c r="O6" s="688" t="s">
        <v>32</v>
      </c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7"/>
    </row>
    <row r="7" spans="1:26" s="47" customFormat="1" ht="26.25" customHeight="1" thickBot="1">
      <c r="A7" s="671"/>
      <c r="B7" s="671"/>
      <c r="C7" s="679" t="s">
        <v>150</v>
      </c>
      <c r="D7" s="675"/>
      <c r="E7" s="675"/>
      <c r="F7" s="675"/>
      <c r="G7" s="676"/>
      <c r="H7" s="677" t="s">
        <v>31</v>
      </c>
      <c r="I7" s="679" t="s">
        <v>153</v>
      </c>
      <c r="J7" s="675"/>
      <c r="K7" s="675"/>
      <c r="L7" s="675"/>
      <c r="M7" s="676"/>
      <c r="N7" s="677" t="s">
        <v>30</v>
      </c>
      <c r="O7" s="674" t="s">
        <v>151</v>
      </c>
      <c r="P7" s="675"/>
      <c r="Q7" s="675"/>
      <c r="R7" s="675"/>
      <c r="S7" s="676"/>
      <c r="T7" s="677" t="s">
        <v>31</v>
      </c>
      <c r="U7" s="674" t="s">
        <v>152</v>
      </c>
      <c r="V7" s="675"/>
      <c r="W7" s="675"/>
      <c r="X7" s="675"/>
      <c r="Y7" s="676"/>
      <c r="Z7" s="677" t="s">
        <v>30</v>
      </c>
    </row>
    <row r="8" spans="1:26" s="42" customFormat="1" ht="26.25" customHeight="1">
      <c r="A8" s="672"/>
      <c r="B8" s="672"/>
      <c r="C8" s="610" t="s">
        <v>20</v>
      </c>
      <c r="D8" s="605"/>
      <c r="E8" s="601" t="s">
        <v>19</v>
      </c>
      <c r="F8" s="605"/>
      <c r="G8" s="590" t="s">
        <v>15</v>
      </c>
      <c r="H8" s="583"/>
      <c r="I8" s="680" t="s">
        <v>20</v>
      </c>
      <c r="J8" s="605"/>
      <c r="K8" s="601" t="s">
        <v>19</v>
      </c>
      <c r="L8" s="605"/>
      <c r="M8" s="590" t="s">
        <v>15</v>
      </c>
      <c r="N8" s="583"/>
      <c r="O8" s="680" t="s">
        <v>20</v>
      </c>
      <c r="P8" s="605"/>
      <c r="Q8" s="601" t="s">
        <v>19</v>
      </c>
      <c r="R8" s="605"/>
      <c r="S8" s="590" t="s">
        <v>15</v>
      </c>
      <c r="T8" s="583"/>
      <c r="U8" s="680" t="s">
        <v>20</v>
      </c>
      <c r="V8" s="605"/>
      <c r="W8" s="601" t="s">
        <v>19</v>
      </c>
      <c r="X8" s="605"/>
      <c r="Y8" s="590" t="s">
        <v>15</v>
      </c>
      <c r="Z8" s="583"/>
    </row>
    <row r="9" spans="1:26" s="42" customFormat="1" ht="19.5" customHeight="1" thickBot="1">
      <c r="A9" s="673"/>
      <c r="B9" s="673"/>
      <c r="C9" s="45" t="s">
        <v>28</v>
      </c>
      <c r="D9" s="43" t="s">
        <v>27</v>
      </c>
      <c r="E9" s="44" t="s">
        <v>28</v>
      </c>
      <c r="F9" s="99" t="s">
        <v>27</v>
      </c>
      <c r="G9" s="681"/>
      <c r="H9" s="678"/>
      <c r="I9" s="45" t="s">
        <v>28</v>
      </c>
      <c r="J9" s="43" t="s">
        <v>27</v>
      </c>
      <c r="K9" s="44" t="s">
        <v>28</v>
      </c>
      <c r="L9" s="99" t="s">
        <v>27</v>
      </c>
      <c r="M9" s="681"/>
      <c r="N9" s="678"/>
      <c r="O9" s="45" t="s">
        <v>28</v>
      </c>
      <c r="P9" s="43" t="s">
        <v>27</v>
      </c>
      <c r="Q9" s="44" t="s">
        <v>28</v>
      </c>
      <c r="R9" s="99" t="s">
        <v>27</v>
      </c>
      <c r="S9" s="681"/>
      <c r="T9" s="678"/>
      <c r="U9" s="45" t="s">
        <v>28</v>
      </c>
      <c r="V9" s="43" t="s">
        <v>27</v>
      </c>
      <c r="W9" s="44" t="s">
        <v>28</v>
      </c>
      <c r="X9" s="99" t="s">
        <v>27</v>
      </c>
      <c r="Y9" s="681"/>
      <c r="Z9" s="678"/>
    </row>
    <row r="10" spans="1:26" s="705" customFormat="1" ht="18" customHeight="1" thickBot="1" thickTop="1">
      <c r="A10" s="695" t="s">
        <v>22</v>
      </c>
      <c r="B10" s="760"/>
      <c r="C10" s="696">
        <f>SUM(C11:C15)</f>
        <v>30015.677000000007</v>
      </c>
      <c r="D10" s="697">
        <f>SUM(D11:D15)</f>
        <v>15976.409</v>
      </c>
      <c r="E10" s="698">
        <f>SUM(E11:E15)</f>
        <v>7520.960000000002</v>
      </c>
      <c r="F10" s="697">
        <f>SUM(F11:F15)</f>
        <v>3299.127000000001</v>
      </c>
      <c r="G10" s="699">
        <f aca="true" t="shared" si="0" ref="G10:G15">SUM(C10:F10)</f>
        <v>56812.17300000001</v>
      </c>
      <c r="H10" s="761">
        <f aca="true" t="shared" si="1" ref="H10:H15">G10/$G$10</f>
        <v>1</v>
      </c>
      <c r="I10" s="701">
        <f>SUM(I11:I15)</f>
        <v>25644.653</v>
      </c>
      <c r="J10" s="697">
        <f>SUM(J11:J15)</f>
        <v>14499.858</v>
      </c>
      <c r="K10" s="698">
        <f>SUM(K11:K15)</f>
        <v>17823.757000000005</v>
      </c>
      <c r="L10" s="697">
        <f>SUM(L11:L15)</f>
        <v>6291.789000000001</v>
      </c>
      <c r="M10" s="699">
        <f aca="true" t="shared" si="2" ref="M10:M15">SUM(I10:L10)</f>
        <v>64260.057</v>
      </c>
      <c r="N10" s="702">
        <f aca="true" t="shared" si="3" ref="N10:N15">IF(ISERROR(G10/M10-1),"         /0",(G10/M10-1))</f>
        <v>-0.1159022314592717</v>
      </c>
      <c r="O10" s="703">
        <f>SUM(O11:O15)</f>
        <v>143656.59299999994</v>
      </c>
      <c r="P10" s="697">
        <f>SUM(P11:P15)</f>
        <v>76150.65200000003</v>
      </c>
      <c r="Q10" s="698">
        <f>SUM(Q11:Q15)</f>
        <v>38914.970000000016</v>
      </c>
      <c r="R10" s="697">
        <f>SUM(R11:R15)</f>
        <v>18036.392000000007</v>
      </c>
      <c r="S10" s="699">
        <f aca="true" t="shared" si="4" ref="S10:S15">SUM(O10:R10)</f>
        <v>276758.60699999996</v>
      </c>
      <c r="T10" s="761">
        <f aca="true" t="shared" si="5" ref="T10:T15">S10/$S$10</f>
        <v>1</v>
      </c>
      <c r="U10" s="701">
        <f>SUM(U11:U15)</f>
        <v>117425.43400000004</v>
      </c>
      <c r="V10" s="697">
        <f>SUM(V11:V15)</f>
        <v>66226.31600000004</v>
      </c>
      <c r="W10" s="698">
        <f>SUM(W11:W15)</f>
        <v>77326.87599999997</v>
      </c>
      <c r="X10" s="697">
        <f>SUM(X11:X15)</f>
        <v>28524.057000000015</v>
      </c>
      <c r="Y10" s="699">
        <f aca="true" t="shared" si="6" ref="Y10:Y15">SUM(U10:X10)</f>
        <v>289502.6830000001</v>
      </c>
      <c r="Z10" s="704">
        <f>IF(ISERROR(S10/Y10-1),"         /0",(S10/Y10-1))</f>
        <v>-0.044020579940532434</v>
      </c>
    </row>
    <row r="11" spans="1:26" ht="21.75" customHeight="1" thickTop="1">
      <c r="A11" s="320" t="s">
        <v>449</v>
      </c>
      <c r="B11" s="486" t="s">
        <v>450</v>
      </c>
      <c r="C11" s="321">
        <v>23988.344000000005</v>
      </c>
      <c r="D11" s="322">
        <v>14726.017</v>
      </c>
      <c r="E11" s="323">
        <v>6953.8110000000015</v>
      </c>
      <c r="F11" s="322">
        <v>3247.8020000000006</v>
      </c>
      <c r="G11" s="324">
        <f t="shared" si="0"/>
        <v>48915.97400000001</v>
      </c>
      <c r="H11" s="325">
        <f t="shared" si="1"/>
        <v>0.861012198917299</v>
      </c>
      <c r="I11" s="326">
        <v>20529.851000000002</v>
      </c>
      <c r="J11" s="322">
        <v>12929.538</v>
      </c>
      <c r="K11" s="323">
        <v>14479.659000000003</v>
      </c>
      <c r="L11" s="322">
        <v>6001.430000000001</v>
      </c>
      <c r="M11" s="324">
        <f t="shared" si="2"/>
        <v>53940.47800000001</v>
      </c>
      <c r="N11" s="327">
        <f t="shared" si="3"/>
        <v>-0.09314904476745645</v>
      </c>
      <c r="O11" s="321">
        <v>115670.02099999995</v>
      </c>
      <c r="P11" s="322">
        <v>68937.07500000004</v>
      </c>
      <c r="Q11" s="323">
        <v>36036.67400000001</v>
      </c>
      <c r="R11" s="322">
        <v>17625.29100000001</v>
      </c>
      <c r="S11" s="324">
        <f t="shared" si="4"/>
        <v>238269.06100000002</v>
      </c>
      <c r="T11" s="325">
        <f t="shared" si="5"/>
        <v>0.8609273748801607</v>
      </c>
      <c r="U11" s="326">
        <v>94946.02100000002</v>
      </c>
      <c r="V11" s="322">
        <v>59180.20600000004</v>
      </c>
      <c r="W11" s="323">
        <v>64032.112999999976</v>
      </c>
      <c r="X11" s="322">
        <v>27134.734000000015</v>
      </c>
      <c r="Y11" s="324">
        <f t="shared" si="6"/>
        <v>245293.07400000008</v>
      </c>
      <c r="Z11" s="328">
        <f>IF(ISERROR(S11/Y11-1),"         /0",IF(S11/Y11&gt;5,"  *  ",(S11/Y11-1)))</f>
        <v>-0.02863518682145938</v>
      </c>
    </row>
    <row r="12" spans="1:26" ht="21.75" customHeight="1">
      <c r="A12" s="329" t="s">
        <v>451</v>
      </c>
      <c r="B12" s="487" t="s">
        <v>452</v>
      </c>
      <c r="C12" s="330">
        <v>5747.414000000001</v>
      </c>
      <c r="D12" s="331">
        <v>685.764</v>
      </c>
      <c r="E12" s="332">
        <v>545.622</v>
      </c>
      <c r="F12" s="331">
        <v>51.061</v>
      </c>
      <c r="G12" s="333">
        <f>SUM(C12:F12)</f>
        <v>7029.861000000001</v>
      </c>
      <c r="H12" s="334">
        <f>G12/$G$10</f>
        <v>0.1237386396045791</v>
      </c>
      <c r="I12" s="335">
        <v>4753.019</v>
      </c>
      <c r="J12" s="331">
        <v>586.706</v>
      </c>
      <c r="K12" s="332">
        <v>3163.4030000000002</v>
      </c>
      <c r="L12" s="331">
        <v>234.92</v>
      </c>
      <c r="M12" s="333">
        <f>SUM(I12:L12)</f>
        <v>8738.048</v>
      </c>
      <c r="N12" s="336">
        <f t="shared" si="3"/>
        <v>-0.19548839740866608</v>
      </c>
      <c r="O12" s="330">
        <v>26411.405</v>
      </c>
      <c r="P12" s="331">
        <v>3803.1130000000003</v>
      </c>
      <c r="Q12" s="332">
        <v>2401.0610000000006</v>
      </c>
      <c r="R12" s="331">
        <v>194.22400000000002</v>
      </c>
      <c r="S12" s="333">
        <f>SUM(O12:R12)</f>
        <v>32809.803</v>
      </c>
      <c r="T12" s="334">
        <f>S12/$S$10</f>
        <v>0.11855025343439456</v>
      </c>
      <c r="U12" s="335">
        <v>20954.25900000001</v>
      </c>
      <c r="V12" s="331">
        <v>3006.9910000000004</v>
      </c>
      <c r="W12" s="332">
        <v>12991.471</v>
      </c>
      <c r="X12" s="331">
        <v>1225.556</v>
      </c>
      <c r="Y12" s="333">
        <f>SUM(U12:X12)</f>
        <v>38178.27700000001</v>
      </c>
      <c r="Z12" s="337">
        <f>IF(ISERROR(S12/Y12-1),"         /0",IF(S12/Y12&gt;5,"  *  ",(S12/Y12-1)))</f>
        <v>-0.1406159319342779</v>
      </c>
    </row>
    <row r="13" spans="1:26" ht="21.75" customHeight="1">
      <c r="A13" s="329" t="s">
        <v>455</v>
      </c>
      <c r="B13" s="487" t="s">
        <v>456</v>
      </c>
      <c r="C13" s="330">
        <v>196.43</v>
      </c>
      <c r="D13" s="331">
        <v>340.495</v>
      </c>
      <c r="E13" s="332">
        <v>0</v>
      </c>
      <c r="F13" s="331">
        <v>0</v>
      </c>
      <c r="G13" s="333">
        <f>SUM(C13:F13)</f>
        <v>536.925</v>
      </c>
      <c r="H13" s="334">
        <f>G13/$G$10</f>
        <v>0.009450879479649545</v>
      </c>
      <c r="I13" s="335">
        <v>241.78</v>
      </c>
      <c r="J13" s="331">
        <v>611.4430000000001</v>
      </c>
      <c r="K13" s="332">
        <v>76.03</v>
      </c>
      <c r="L13" s="331">
        <v>52.548</v>
      </c>
      <c r="M13" s="333">
        <f>SUM(I13:L13)</f>
        <v>981.801</v>
      </c>
      <c r="N13" s="336">
        <f t="shared" si="3"/>
        <v>-0.453122374085991</v>
      </c>
      <c r="O13" s="330">
        <v>1167.2230000000002</v>
      </c>
      <c r="P13" s="331">
        <v>2161.442</v>
      </c>
      <c r="Q13" s="332">
        <v>108.01400000000001</v>
      </c>
      <c r="R13" s="331">
        <v>81.33900000000001</v>
      </c>
      <c r="S13" s="333">
        <f>SUM(O13:R13)</f>
        <v>3518.018</v>
      </c>
      <c r="T13" s="334">
        <f>S13/$S$10</f>
        <v>0.012711503494451395</v>
      </c>
      <c r="U13" s="335">
        <v>1089.7130000000002</v>
      </c>
      <c r="V13" s="331">
        <v>2489.496999999999</v>
      </c>
      <c r="W13" s="332">
        <v>197.039</v>
      </c>
      <c r="X13" s="331">
        <v>54.035000000000004</v>
      </c>
      <c r="Y13" s="333">
        <f>SUM(U13:X13)</f>
        <v>3830.2839999999987</v>
      </c>
      <c r="Z13" s="337">
        <f>IF(ISERROR(S13/Y13-1),"         /0",IF(S13/Y13&gt;5,"  *  ",(S13/Y13-1)))</f>
        <v>-0.08152554745287788</v>
      </c>
    </row>
    <row r="14" spans="1:26" ht="21.75" customHeight="1">
      <c r="A14" s="329" t="s">
        <v>457</v>
      </c>
      <c r="B14" s="487" t="s">
        <v>458</v>
      </c>
      <c r="C14" s="330">
        <v>55.695</v>
      </c>
      <c r="D14" s="331">
        <v>205.23199999999997</v>
      </c>
      <c r="E14" s="332">
        <v>21.527</v>
      </c>
      <c r="F14" s="331">
        <v>0</v>
      </c>
      <c r="G14" s="333">
        <f>SUM(C14:F14)</f>
        <v>282.45399999999995</v>
      </c>
      <c r="H14" s="334">
        <f>G14/$G$10</f>
        <v>0.004971716184839469</v>
      </c>
      <c r="I14" s="335">
        <v>93.761</v>
      </c>
      <c r="J14" s="331">
        <v>341.63199999999995</v>
      </c>
      <c r="K14" s="332">
        <v>101.33500000000001</v>
      </c>
      <c r="L14" s="331">
        <v>0</v>
      </c>
      <c r="M14" s="333">
        <f>SUM(I14:L14)</f>
        <v>536.728</v>
      </c>
      <c r="N14" s="336">
        <f t="shared" si="3"/>
        <v>-0.47374834180441494</v>
      </c>
      <c r="O14" s="330">
        <v>265.595</v>
      </c>
      <c r="P14" s="331">
        <v>1074.0400000000002</v>
      </c>
      <c r="Q14" s="332">
        <v>367.11299999999994</v>
      </c>
      <c r="R14" s="331">
        <v>124.364</v>
      </c>
      <c r="S14" s="333">
        <f>SUM(O14:R14)</f>
        <v>1831.112</v>
      </c>
      <c r="T14" s="334">
        <f>S14/$S$10</f>
        <v>0.006616278423456584</v>
      </c>
      <c r="U14" s="335">
        <v>319.27</v>
      </c>
      <c r="V14" s="331">
        <v>1435.0419999999997</v>
      </c>
      <c r="W14" s="332">
        <v>102.273</v>
      </c>
      <c r="X14" s="331">
        <v>87.13199999999999</v>
      </c>
      <c r="Y14" s="333">
        <f>SUM(U14:X14)</f>
        <v>1943.7169999999996</v>
      </c>
      <c r="Z14" s="337">
        <f>IF(ISERROR(S14/Y14-1),"         /0",IF(S14/Y14&gt;5,"  *  ",(S14/Y14-1)))</f>
        <v>-0.05793281635135139</v>
      </c>
    </row>
    <row r="15" spans="1:26" ht="21.75" customHeight="1" thickBot="1">
      <c r="A15" s="338" t="s">
        <v>48</v>
      </c>
      <c r="B15" s="488"/>
      <c r="C15" s="339">
        <v>27.794000000000004</v>
      </c>
      <c r="D15" s="340">
        <v>18.901</v>
      </c>
      <c r="E15" s="341">
        <v>0</v>
      </c>
      <c r="F15" s="340">
        <v>0.264</v>
      </c>
      <c r="G15" s="342">
        <f t="shared" si="0"/>
        <v>46.95900000000001</v>
      </c>
      <c r="H15" s="343">
        <f t="shared" si="1"/>
        <v>0.000826565813632934</v>
      </c>
      <c r="I15" s="344">
        <v>26.241999999999997</v>
      </c>
      <c r="J15" s="340">
        <v>30.539</v>
      </c>
      <c r="K15" s="341">
        <v>3.33</v>
      </c>
      <c r="L15" s="340">
        <v>2.891</v>
      </c>
      <c r="M15" s="342">
        <f t="shared" si="2"/>
        <v>63.001999999999995</v>
      </c>
      <c r="N15" s="345">
        <f t="shared" si="3"/>
        <v>-0.2546427097552456</v>
      </c>
      <c r="O15" s="339">
        <v>142.349</v>
      </c>
      <c r="P15" s="340">
        <v>174.982</v>
      </c>
      <c r="Q15" s="341">
        <v>2.1079999999999997</v>
      </c>
      <c r="R15" s="340">
        <v>11.174</v>
      </c>
      <c r="S15" s="342">
        <f t="shared" si="4"/>
        <v>330.613</v>
      </c>
      <c r="T15" s="343">
        <f t="shared" si="5"/>
        <v>0.001194589767537022</v>
      </c>
      <c r="U15" s="344">
        <v>116.17099999999999</v>
      </c>
      <c r="V15" s="340">
        <v>114.58</v>
      </c>
      <c r="W15" s="341">
        <v>3.98</v>
      </c>
      <c r="X15" s="340">
        <v>22.599999999999998</v>
      </c>
      <c r="Y15" s="342">
        <f t="shared" si="6"/>
        <v>257.33099999999996</v>
      </c>
      <c r="Z15" s="346">
        <f>IF(ISERROR(S15/Y15-1),"         /0",IF(S15/Y15&gt;5,"  *  ",(S15/Y15-1)))</f>
        <v>0.2847771935755896</v>
      </c>
    </row>
    <row r="16" spans="1:2" ht="9" customHeight="1" thickTop="1">
      <c r="A16" s="31"/>
      <c r="B16" s="31"/>
    </row>
    <row r="17" spans="1:2" ht="15">
      <c r="A17" s="29" t="s">
        <v>37</v>
      </c>
      <c r="B17" s="31"/>
    </row>
    <row r="18" ht="14.25">
      <c r="A18" s="12" t="s">
        <v>144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99" operator="lessThan" stopIfTrue="1">
      <formula>0</formula>
    </cfRule>
  </conditionalFormatting>
  <conditionalFormatting sqref="N10:N15 Z10:Z15">
    <cfRule type="cellIs" priority="13" dxfId="99" operator="lessThan" stopIfTrue="1">
      <formula>0</formula>
    </cfRule>
    <cfRule type="cellIs" priority="14" dxfId="101" operator="greaterThanOrEqual" stopIfTrue="1">
      <formula>0</formula>
    </cfRule>
  </conditionalFormatting>
  <conditionalFormatting sqref="N6:N9 Z6:Z9">
    <cfRule type="cellIs" priority="3" dxfId="99" operator="lessThan" stopIfTrue="1">
      <formula>0</formula>
    </cfRule>
  </conditionalFormatting>
  <conditionalFormatting sqref="H7:H9">
    <cfRule type="cellIs" priority="2" dxfId="99" operator="lessThan" stopIfTrue="1">
      <formula>0</formula>
    </cfRule>
  </conditionalFormatting>
  <conditionalFormatting sqref="T7:T9">
    <cfRule type="cellIs" priority="1" dxfId="99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13">
      <selection activeCell="E45" sqref="E45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21" t="s">
        <v>26</v>
      </c>
      <c r="O1" s="521"/>
    </row>
    <row r="2" ht="5.25" customHeight="1"/>
    <row r="3" ht="4.5" customHeight="1" thickBot="1"/>
    <row r="4" spans="1:15" ht="13.5" customHeight="1" thickTop="1">
      <c r="A4" s="530" t="s">
        <v>25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2"/>
    </row>
    <row r="5" spans="1:15" ht="12.75" customHeight="1">
      <c r="A5" s="533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5"/>
    </row>
    <row r="6" spans="1:15" ht="5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1:15" ht="17.25" customHeight="1" thickTop="1">
      <c r="A7" s="188"/>
      <c r="B7" s="189"/>
      <c r="C7" s="522" t="s">
        <v>24</v>
      </c>
      <c r="D7" s="523"/>
      <c r="E7" s="524"/>
      <c r="F7" s="545" t="s">
        <v>23</v>
      </c>
      <c r="G7" s="546"/>
      <c r="H7" s="546"/>
      <c r="I7" s="546"/>
      <c r="J7" s="546"/>
      <c r="K7" s="546"/>
      <c r="L7" s="546"/>
      <c r="M7" s="546"/>
      <c r="N7" s="546"/>
      <c r="O7" s="525" t="s">
        <v>22</v>
      </c>
    </row>
    <row r="8" spans="1:15" ht="3.75" customHeight="1" thickBot="1">
      <c r="A8" s="190"/>
      <c r="B8" s="191"/>
      <c r="C8" s="192"/>
      <c r="D8" s="193"/>
      <c r="E8" s="194"/>
      <c r="F8" s="547"/>
      <c r="G8" s="548"/>
      <c r="H8" s="548"/>
      <c r="I8" s="548"/>
      <c r="J8" s="548"/>
      <c r="K8" s="548"/>
      <c r="L8" s="548"/>
      <c r="M8" s="548"/>
      <c r="N8" s="548"/>
      <c r="O8" s="526"/>
    </row>
    <row r="9" spans="1:15" ht="21.75" customHeight="1" thickBot="1" thickTop="1">
      <c r="A9" s="539" t="s">
        <v>21</v>
      </c>
      <c r="B9" s="540"/>
      <c r="C9" s="541" t="s">
        <v>20</v>
      </c>
      <c r="D9" s="543" t="s">
        <v>19</v>
      </c>
      <c r="E9" s="528" t="s">
        <v>15</v>
      </c>
      <c r="F9" s="522" t="s">
        <v>20</v>
      </c>
      <c r="G9" s="523"/>
      <c r="H9" s="523"/>
      <c r="I9" s="522" t="s">
        <v>19</v>
      </c>
      <c r="J9" s="523"/>
      <c r="K9" s="524"/>
      <c r="L9" s="195" t="s">
        <v>18</v>
      </c>
      <c r="M9" s="196"/>
      <c r="N9" s="196"/>
      <c r="O9" s="526"/>
    </row>
    <row r="10" spans="1:15" s="10" customFormat="1" ht="18.75" customHeight="1" thickBot="1">
      <c r="A10" s="197"/>
      <c r="B10" s="198"/>
      <c r="C10" s="542"/>
      <c r="D10" s="544"/>
      <c r="E10" s="529"/>
      <c r="F10" s="199" t="s">
        <v>17</v>
      </c>
      <c r="G10" s="200" t="s">
        <v>16</v>
      </c>
      <c r="H10" s="201" t="s">
        <v>15</v>
      </c>
      <c r="I10" s="199" t="s">
        <v>17</v>
      </c>
      <c r="J10" s="200" t="s">
        <v>16</v>
      </c>
      <c r="K10" s="202" t="s">
        <v>15</v>
      </c>
      <c r="L10" s="199" t="s">
        <v>17</v>
      </c>
      <c r="M10" s="203" t="s">
        <v>16</v>
      </c>
      <c r="N10" s="202" t="s">
        <v>15</v>
      </c>
      <c r="O10" s="527"/>
    </row>
    <row r="11" spans="1:15" s="9" customFormat="1" ht="18.75" customHeight="1" thickTop="1">
      <c r="A11" s="536">
        <v>2018</v>
      </c>
      <c r="B11" s="242" t="s">
        <v>5</v>
      </c>
      <c r="C11" s="243">
        <v>1905650</v>
      </c>
      <c r="D11" s="244">
        <v>68823</v>
      </c>
      <c r="E11" s="174">
        <f aca="true" t="shared" si="0" ref="E11:E24">D11+C11</f>
        <v>1974473</v>
      </c>
      <c r="F11" s="243">
        <v>582540</v>
      </c>
      <c r="G11" s="245">
        <v>577702</v>
      </c>
      <c r="H11" s="246">
        <f aca="true" t="shared" si="1" ref="H11:H22">G11+F11</f>
        <v>1160242</v>
      </c>
      <c r="I11" s="247">
        <v>9537</v>
      </c>
      <c r="J11" s="248">
        <v>9348</v>
      </c>
      <c r="K11" s="249">
        <f aca="true" t="shared" si="2" ref="K11:K22">J11+I11</f>
        <v>18885</v>
      </c>
      <c r="L11" s="250">
        <f aca="true" t="shared" si="3" ref="L11:L24">I11+F11</f>
        <v>592077</v>
      </c>
      <c r="M11" s="251">
        <f aca="true" t="shared" si="4" ref="M11:M24">J11+G11</f>
        <v>587050</v>
      </c>
      <c r="N11" s="489">
        <f aca="true" t="shared" si="5" ref="N11:N24">K11+H11</f>
        <v>1179127</v>
      </c>
      <c r="O11" s="500">
        <f aca="true" t="shared" si="6" ref="O11:O24">N11+E11</f>
        <v>3153600</v>
      </c>
    </row>
    <row r="12" spans="1:15" ht="18.75" customHeight="1">
      <c r="A12" s="537"/>
      <c r="B12" s="242" t="s">
        <v>4</v>
      </c>
      <c r="C12" s="252">
        <v>1668827</v>
      </c>
      <c r="D12" s="253">
        <v>56791</v>
      </c>
      <c r="E12" s="175">
        <f t="shared" si="0"/>
        <v>1725618</v>
      </c>
      <c r="F12" s="252">
        <v>476070</v>
      </c>
      <c r="G12" s="254">
        <v>461097</v>
      </c>
      <c r="H12" s="255">
        <f t="shared" si="1"/>
        <v>937167</v>
      </c>
      <c r="I12" s="256">
        <v>8368</v>
      </c>
      <c r="J12" s="257">
        <v>8469</v>
      </c>
      <c r="K12" s="258">
        <f t="shared" si="2"/>
        <v>16837</v>
      </c>
      <c r="L12" s="259">
        <f t="shared" si="3"/>
        <v>484438</v>
      </c>
      <c r="M12" s="260">
        <f t="shared" si="4"/>
        <v>469566</v>
      </c>
      <c r="N12" s="490">
        <f t="shared" si="5"/>
        <v>954004</v>
      </c>
      <c r="O12" s="501">
        <f t="shared" si="6"/>
        <v>2679622</v>
      </c>
    </row>
    <row r="13" spans="1:15" ht="18.75" customHeight="1">
      <c r="A13" s="537"/>
      <c r="B13" s="242" t="s">
        <v>3</v>
      </c>
      <c r="C13" s="252">
        <v>1814037</v>
      </c>
      <c r="D13" s="253">
        <v>55223</v>
      </c>
      <c r="E13" s="175">
        <f t="shared" si="0"/>
        <v>1869260</v>
      </c>
      <c r="F13" s="252">
        <v>575513</v>
      </c>
      <c r="G13" s="254">
        <v>526506</v>
      </c>
      <c r="H13" s="255">
        <f t="shared" si="1"/>
        <v>1102019</v>
      </c>
      <c r="I13" s="259">
        <v>4169</v>
      </c>
      <c r="J13" s="257">
        <v>4335</v>
      </c>
      <c r="K13" s="258">
        <f t="shared" si="2"/>
        <v>8504</v>
      </c>
      <c r="L13" s="259">
        <f t="shared" si="3"/>
        <v>579682</v>
      </c>
      <c r="M13" s="260">
        <f t="shared" si="4"/>
        <v>530841</v>
      </c>
      <c r="N13" s="490">
        <f t="shared" si="5"/>
        <v>1110523</v>
      </c>
      <c r="O13" s="501">
        <f t="shared" si="6"/>
        <v>2979783</v>
      </c>
    </row>
    <row r="14" spans="1:15" ht="18.75" customHeight="1">
      <c r="A14" s="537"/>
      <c r="B14" s="242" t="s">
        <v>14</v>
      </c>
      <c r="C14" s="252">
        <v>1821362</v>
      </c>
      <c r="D14" s="253">
        <v>58421</v>
      </c>
      <c r="E14" s="175">
        <f t="shared" si="0"/>
        <v>1879783</v>
      </c>
      <c r="F14" s="252">
        <v>536373</v>
      </c>
      <c r="G14" s="254">
        <v>516395</v>
      </c>
      <c r="H14" s="255">
        <f t="shared" si="1"/>
        <v>1052768</v>
      </c>
      <c r="I14" s="256">
        <v>4038</v>
      </c>
      <c r="J14" s="257">
        <v>5221</v>
      </c>
      <c r="K14" s="258">
        <f t="shared" si="2"/>
        <v>9259</v>
      </c>
      <c r="L14" s="259">
        <f t="shared" si="3"/>
        <v>540411</v>
      </c>
      <c r="M14" s="260">
        <f t="shared" si="4"/>
        <v>521616</v>
      </c>
      <c r="N14" s="490">
        <f t="shared" si="5"/>
        <v>1062027</v>
      </c>
      <c r="O14" s="501">
        <f t="shared" si="6"/>
        <v>2941810</v>
      </c>
    </row>
    <row r="15" spans="1:15" s="9" customFormat="1" ht="18.75" customHeight="1">
      <c r="A15" s="537"/>
      <c r="B15" s="242" t="s">
        <v>13</v>
      </c>
      <c r="C15" s="252">
        <v>1818781</v>
      </c>
      <c r="D15" s="253">
        <v>59345</v>
      </c>
      <c r="E15" s="175">
        <f t="shared" si="0"/>
        <v>1878126</v>
      </c>
      <c r="F15" s="252">
        <v>545949</v>
      </c>
      <c r="G15" s="254">
        <v>524954</v>
      </c>
      <c r="H15" s="255">
        <f t="shared" si="1"/>
        <v>1070903</v>
      </c>
      <c r="I15" s="256">
        <v>4383</v>
      </c>
      <c r="J15" s="257">
        <v>5556</v>
      </c>
      <c r="K15" s="258">
        <f t="shared" si="2"/>
        <v>9939</v>
      </c>
      <c r="L15" s="259">
        <f t="shared" si="3"/>
        <v>550332</v>
      </c>
      <c r="M15" s="260">
        <f t="shared" si="4"/>
        <v>530510</v>
      </c>
      <c r="N15" s="490">
        <f t="shared" si="5"/>
        <v>1080842</v>
      </c>
      <c r="O15" s="501">
        <f t="shared" si="6"/>
        <v>2958968</v>
      </c>
    </row>
    <row r="16" spans="1:15" s="107" customFormat="1" ht="18.75" customHeight="1">
      <c r="A16" s="537"/>
      <c r="B16" s="261" t="s">
        <v>12</v>
      </c>
      <c r="C16" s="252">
        <v>1887585</v>
      </c>
      <c r="D16" s="253">
        <v>56341</v>
      </c>
      <c r="E16" s="175">
        <f t="shared" si="0"/>
        <v>1943926</v>
      </c>
      <c r="F16" s="252">
        <v>592099</v>
      </c>
      <c r="G16" s="254">
        <v>557629</v>
      </c>
      <c r="H16" s="255">
        <f t="shared" si="1"/>
        <v>1149728</v>
      </c>
      <c r="I16" s="256">
        <v>4335</v>
      </c>
      <c r="J16" s="257">
        <v>3875</v>
      </c>
      <c r="K16" s="258">
        <f t="shared" si="2"/>
        <v>8210</v>
      </c>
      <c r="L16" s="259">
        <f t="shared" si="3"/>
        <v>596434</v>
      </c>
      <c r="M16" s="260">
        <f t="shared" si="4"/>
        <v>561504</v>
      </c>
      <c r="N16" s="490">
        <f t="shared" si="5"/>
        <v>1157938</v>
      </c>
      <c r="O16" s="501">
        <f t="shared" si="6"/>
        <v>3101864</v>
      </c>
    </row>
    <row r="17" spans="1:15" s="110" customFormat="1" ht="18.75" customHeight="1">
      <c r="A17" s="537"/>
      <c r="B17" s="242" t="s">
        <v>11</v>
      </c>
      <c r="C17" s="252">
        <v>2056181</v>
      </c>
      <c r="D17" s="253">
        <v>62856</v>
      </c>
      <c r="E17" s="175">
        <f t="shared" si="0"/>
        <v>2119037</v>
      </c>
      <c r="F17" s="252">
        <v>584522</v>
      </c>
      <c r="G17" s="254">
        <v>659185</v>
      </c>
      <c r="H17" s="255">
        <f t="shared" si="1"/>
        <v>1243707</v>
      </c>
      <c r="I17" s="256">
        <v>5610</v>
      </c>
      <c r="J17" s="257">
        <v>8615</v>
      </c>
      <c r="K17" s="258">
        <f t="shared" si="2"/>
        <v>14225</v>
      </c>
      <c r="L17" s="259">
        <f t="shared" si="3"/>
        <v>590132</v>
      </c>
      <c r="M17" s="260">
        <f t="shared" si="4"/>
        <v>667800</v>
      </c>
      <c r="N17" s="490">
        <f t="shared" si="5"/>
        <v>1257932</v>
      </c>
      <c r="O17" s="501">
        <f t="shared" si="6"/>
        <v>3376969</v>
      </c>
    </row>
    <row r="18" spans="1:15" s="111" customFormat="1" ht="18.75" customHeight="1">
      <c r="A18" s="537"/>
      <c r="B18" s="242" t="s">
        <v>10</v>
      </c>
      <c r="C18" s="252">
        <v>2043333</v>
      </c>
      <c r="D18" s="253">
        <v>62666</v>
      </c>
      <c r="E18" s="175">
        <f t="shared" si="0"/>
        <v>2105999</v>
      </c>
      <c r="F18" s="252">
        <v>615645</v>
      </c>
      <c r="G18" s="254">
        <v>601311</v>
      </c>
      <c r="H18" s="255">
        <f t="shared" si="1"/>
        <v>1216956</v>
      </c>
      <c r="I18" s="256">
        <v>8556</v>
      </c>
      <c r="J18" s="257">
        <v>7359</v>
      </c>
      <c r="K18" s="258">
        <f t="shared" si="2"/>
        <v>15915</v>
      </c>
      <c r="L18" s="259">
        <f t="shared" si="3"/>
        <v>624201</v>
      </c>
      <c r="M18" s="260">
        <f t="shared" si="4"/>
        <v>608670</v>
      </c>
      <c r="N18" s="490">
        <f t="shared" si="5"/>
        <v>1232871</v>
      </c>
      <c r="O18" s="501">
        <f t="shared" si="6"/>
        <v>3338870</v>
      </c>
    </row>
    <row r="19" spans="1:15" ht="18.75" customHeight="1">
      <c r="A19" s="537"/>
      <c r="B19" s="242" t="s">
        <v>9</v>
      </c>
      <c r="C19" s="252">
        <v>1953315</v>
      </c>
      <c r="D19" s="253">
        <v>57039</v>
      </c>
      <c r="E19" s="175">
        <f t="shared" si="0"/>
        <v>2010354</v>
      </c>
      <c r="F19" s="252">
        <v>557621</v>
      </c>
      <c r="G19" s="254">
        <v>535909</v>
      </c>
      <c r="H19" s="255">
        <f t="shared" si="1"/>
        <v>1093530</v>
      </c>
      <c r="I19" s="256">
        <v>7511</v>
      </c>
      <c r="J19" s="257">
        <v>7477</v>
      </c>
      <c r="K19" s="258">
        <f t="shared" si="2"/>
        <v>14988</v>
      </c>
      <c r="L19" s="259">
        <f t="shared" si="3"/>
        <v>565132</v>
      </c>
      <c r="M19" s="260">
        <f t="shared" si="4"/>
        <v>543386</v>
      </c>
      <c r="N19" s="490">
        <f t="shared" si="5"/>
        <v>1108518</v>
      </c>
      <c r="O19" s="501">
        <f t="shared" si="6"/>
        <v>3118872</v>
      </c>
    </row>
    <row r="20" spans="1:15" s="112" customFormat="1" ht="18.75" customHeight="1">
      <c r="A20" s="537"/>
      <c r="B20" s="242" t="s">
        <v>8</v>
      </c>
      <c r="C20" s="252">
        <v>2083592</v>
      </c>
      <c r="D20" s="253">
        <v>56927</v>
      </c>
      <c r="E20" s="175">
        <f t="shared" si="0"/>
        <v>2140519</v>
      </c>
      <c r="F20" s="252">
        <v>567250</v>
      </c>
      <c r="G20" s="254">
        <v>576961</v>
      </c>
      <c r="H20" s="255">
        <f t="shared" si="1"/>
        <v>1144211</v>
      </c>
      <c r="I20" s="256">
        <v>3473</v>
      </c>
      <c r="J20" s="257">
        <v>3890</v>
      </c>
      <c r="K20" s="258">
        <f t="shared" si="2"/>
        <v>7363</v>
      </c>
      <c r="L20" s="259">
        <f t="shared" si="3"/>
        <v>570723</v>
      </c>
      <c r="M20" s="260">
        <f t="shared" si="4"/>
        <v>580851</v>
      </c>
      <c r="N20" s="490">
        <f t="shared" si="5"/>
        <v>1151574</v>
      </c>
      <c r="O20" s="501">
        <f t="shared" si="6"/>
        <v>3292093</v>
      </c>
    </row>
    <row r="21" spans="1:15" s="8" customFormat="1" ht="18.75" customHeight="1">
      <c r="A21" s="537"/>
      <c r="B21" s="242" t="s">
        <v>7</v>
      </c>
      <c r="C21" s="252">
        <v>2079127</v>
      </c>
      <c r="D21" s="253">
        <v>62431</v>
      </c>
      <c r="E21" s="175">
        <f t="shared" si="0"/>
        <v>2141558</v>
      </c>
      <c r="F21" s="252">
        <v>571495</v>
      </c>
      <c r="G21" s="254">
        <v>583798</v>
      </c>
      <c r="H21" s="255">
        <f t="shared" si="1"/>
        <v>1155293</v>
      </c>
      <c r="I21" s="256">
        <v>1602</v>
      </c>
      <c r="J21" s="257">
        <v>2542</v>
      </c>
      <c r="K21" s="258">
        <f t="shared" si="2"/>
        <v>4144</v>
      </c>
      <c r="L21" s="259">
        <f t="shared" si="3"/>
        <v>573097</v>
      </c>
      <c r="M21" s="260">
        <f t="shared" si="4"/>
        <v>586340</v>
      </c>
      <c r="N21" s="490">
        <f t="shared" si="5"/>
        <v>1159437</v>
      </c>
      <c r="O21" s="501">
        <f t="shared" si="6"/>
        <v>3300995</v>
      </c>
    </row>
    <row r="22" spans="1:15" ht="18.75" customHeight="1" thickBot="1">
      <c r="A22" s="538"/>
      <c r="B22" s="242" t="s">
        <v>6</v>
      </c>
      <c r="C22" s="252">
        <v>2184089</v>
      </c>
      <c r="D22" s="253">
        <v>57886</v>
      </c>
      <c r="E22" s="175">
        <f t="shared" si="0"/>
        <v>2241975</v>
      </c>
      <c r="F22" s="252">
        <v>622373</v>
      </c>
      <c r="G22" s="254">
        <v>689618</v>
      </c>
      <c r="H22" s="255">
        <f t="shared" si="1"/>
        <v>1311991</v>
      </c>
      <c r="I22" s="256">
        <v>3926</v>
      </c>
      <c r="J22" s="257">
        <v>5932</v>
      </c>
      <c r="K22" s="258">
        <f t="shared" si="2"/>
        <v>9858</v>
      </c>
      <c r="L22" s="259">
        <f t="shared" si="3"/>
        <v>626299</v>
      </c>
      <c r="M22" s="260">
        <f t="shared" si="4"/>
        <v>695550</v>
      </c>
      <c r="N22" s="490">
        <f t="shared" si="5"/>
        <v>1321849</v>
      </c>
      <c r="O22" s="501">
        <f t="shared" si="6"/>
        <v>3563824</v>
      </c>
    </row>
    <row r="23" spans="1:15" ht="3.75" customHeight="1">
      <c r="A23" s="262"/>
      <c r="B23" s="263"/>
      <c r="C23" s="264"/>
      <c r="D23" s="265"/>
      <c r="E23" s="176">
        <f t="shared" si="0"/>
        <v>0</v>
      </c>
      <c r="F23" s="266"/>
      <c r="G23" s="267"/>
      <c r="H23" s="268"/>
      <c r="I23" s="266"/>
      <c r="J23" s="267"/>
      <c r="K23" s="269"/>
      <c r="L23" s="270">
        <f t="shared" si="3"/>
        <v>0</v>
      </c>
      <c r="M23" s="271">
        <f t="shared" si="4"/>
        <v>0</v>
      </c>
      <c r="N23" s="491">
        <f t="shared" si="5"/>
        <v>0</v>
      </c>
      <c r="O23" s="502">
        <f t="shared" si="6"/>
        <v>0</v>
      </c>
    </row>
    <row r="24" spans="1:15" ht="19.5" customHeight="1">
      <c r="A24" s="272">
        <v>2019</v>
      </c>
      <c r="B24" s="273" t="s">
        <v>5</v>
      </c>
      <c r="C24" s="252">
        <v>2167146</v>
      </c>
      <c r="D24" s="253">
        <v>53135</v>
      </c>
      <c r="E24" s="175">
        <f t="shared" si="0"/>
        <v>2220281</v>
      </c>
      <c r="F24" s="274">
        <v>656030</v>
      </c>
      <c r="G24" s="254">
        <v>654050</v>
      </c>
      <c r="H24" s="255">
        <f>G24+F24</f>
        <v>1310080</v>
      </c>
      <c r="I24" s="256">
        <v>6493</v>
      </c>
      <c r="J24" s="257">
        <v>6909</v>
      </c>
      <c r="K24" s="258">
        <f>J24+I24</f>
        <v>13402</v>
      </c>
      <c r="L24" s="259">
        <f t="shared" si="3"/>
        <v>662523</v>
      </c>
      <c r="M24" s="260">
        <f t="shared" si="4"/>
        <v>660959</v>
      </c>
      <c r="N24" s="490">
        <f t="shared" si="5"/>
        <v>1323482</v>
      </c>
      <c r="O24" s="501">
        <f t="shared" si="6"/>
        <v>3543763</v>
      </c>
    </row>
    <row r="25" spans="1:15" ht="19.5" customHeight="1">
      <c r="A25" s="272"/>
      <c r="B25" s="273" t="s">
        <v>4</v>
      </c>
      <c r="C25" s="252">
        <v>1793297</v>
      </c>
      <c r="D25" s="253">
        <v>49409</v>
      </c>
      <c r="E25" s="175">
        <f>D25+C25</f>
        <v>1842706</v>
      </c>
      <c r="F25" s="274">
        <v>518777</v>
      </c>
      <c r="G25" s="254">
        <v>521048</v>
      </c>
      <c r="H25" s="255">
        <f>G25+F25</f>
        <v>1039825</v>
      </c>
      <c r="I25" s="256">
        <v>1709</v>
      </c>
      <c r="J25" s="257">
        <v>1528</v>
      </c>
      <c r="K25" s="258">
        <f>J25+I25</f>
        <v>3237</v>
      </c>
      <c r="L25" s="259">
        <f aca="true" t="shared" si="7" ref="L25:N26">I25+F25</f>
        <v>520486</v>
      </c>
      <c r="M25" s="260">
        <f t="shared" si="7"/>
        <v>522576</v>
      </c>
      <c r="N25" s="490">
        <f t="shared" si="7"/>
        <v>1043062</v>
      </c>
      <c r="O25" s="501">
        <f>N25+E25</f>
        <v>2885768</v>
      </c>
    </row>
    <row r="26" spans="1:15" ht="19.5" customHeight="1">
      <c r="A26" s="272"/>
      <c r="B26" s="273" t="s">
        <v>3</v>
      </c>
      <c r="C26" s="252">
        <v>2019087</v>
      </c>
      <c r="D26" s="253">
        <v>64030</v>
      </c>
      <c r="E26" s="175">
        <f>D26+C26</f>
        <v>2083117</v>
      </c>
      <c r="F26" s="274">
        <v>588520</v>
      </c>
      <c r="G26" s="254">
        <v>547881</v>
      </c>
      <c r="H26" s="255">
        <f>G26+F26</f>
        <v>1136401</v>
      </c>
      <c r="I26" s="256">
        <v>7582</v>
      </c>
      <c r="J26" s="257">
        <v>6866</v>
      </c>
      <c r="K26" s="258">
        <f>J26+I26</f>
        <v>14448</v>
      </c>
      <c r="L26" s="259">
        <f t="shared" si="7"/>
        <v>596102</v>
      </c>
      <c r="M26" s="260">
        <f t="shared" si="7"/>
        <v>554747</v>
      </c>
      <c r="N26" s="490">
        <f t="shared" si="7"/>
        <v>1150849</v>
      </c>
      <c r="O26" s="501">
        <f>N26+E26</f>
        <v>3233966</v>
      </c>
    </row>
    <row r="27" spans="1:15" ht="19.5" customHeight="1">
      <c r="A27" s="272"/>
      <c r="B27" s="273" t="s">
        <v>14</v>
      </c>
      <c r="C27" s="252">
        <v>1969508</v>
      </c>
      <c r="D27" s="253">
        <v>63048</v>
      </c>
      <c r="E27" s="175">
        <f>D27+C27</f>
        <v>2032556</v>
      </c>
      <c r="F27" s="274">
        <v>577862</v>
      </c>
      <c r="G27" s="254">
        <v>549360</v>
      </c>
      <c r="H27" s="255">
        <f>G27+F27</f>
        <v>1127222</v>
      </c>
      <c r="I27" s="256">
        <v>2049</v>
      </c>
      <c r="J27" s="257">
        <v>1973</v>
      </c>
      <c r="K27" s="258">
        <f>J27+I27</f>
        <v>4022</v>
      </c>
      <c r="L27" s="259">
        <f>I27+F27</f>
        <v>579911</v>
      </c>
      <c r="M27" s="260">
        <f>J27+G27</f>
        <v>551333</v>
      </c>
      <c r="N27" s="490">
        <f>K27+H27</f>
        <v>1131244</v>
      </c>
      <c r="O27" s="501">
        <f>N27+E27</f>
        <v>3163800</v>
      </c>
    </row>
    <row r="28" spans="1:15" ht="19.5" customHeight="1" thickBot="1">
      <c r="A28" s="272"/>
      <c r="B28" s="273" t="s">
        <v>13</v>
      </c>
      <c r="C28" s="252">
        <v>2055184</v>
      </c>
      <c r="D28" s="253">
        <v>57513</v>
      </c>
      <c r="E28" s="175">
        <f>D28+C28</f>
        <v>2112697</v>
      </c>
      <c r="F28" s="274">
        <v>574305</v>
      </c>
      <c r="G28" s="254">
        <v>545722</v>
      </c>
      <c r="H28" s="255">
        <f>G28+F28</f>
        <v>1120027</v>
      </c>
      <c r="I28" s="256">
        <v>2917</v>
      </c>
      <c r="J28" s="257">
        <v>3938</v>
      </c>
      <c r="K28" s="258">
        <f>J28+I28</f>
        <v>6855</v>
      </c>
      <c r="L28" s="259">
        <f>I28+F28</f>
        <v>577222</v>
      </c>
      <c r="M28" s="260">
        <f>J28+G28</f>
        <v>549660</v>
      </c>
      <c r="N28" s="490">
        <f>K28+H28</f>
        <v>1126882</v>
      </c>
      <c r="O28" s="501">
        <f>N28+E28</f>
        <v>3239579</v>
      </c>
    </row>
    <row r="29" spans="1:15" ht="18" customHeight="1">
      <c r="A29" s="275" t="s">
        <v>2</v>
      </c>
      <c r="B29" s="276"/>
      <c r="C29" s="266"/>
      <c r="D29" s="267"/>
      <c r="E29" s="177"/>
      <c r="F29" s="266"/>
      <c r="G29" s="267"/>
      <c r="H29" s="269"/>
      <c r="I29" s="266"/>
      <c r="J29" s="267"/>
      <c r="K29" s="269"/>
      <c r="L29" s="270"/>
      <c r="M29" s="271"/>
      <c r="N29" s="492"/>
      <c r="O29" s="502"/>
    </row>
    <row r="30" spans="1:15" ht="18" customHeight="1">
      <c r="A30" s="277" t="s">
        <v>155</v>
      </c>
      <c r="B30" s="278"/>
      <c r="C30" s="252">
        <f>SUM(C11:C15)</f>
        <v>9028657</v>
      </c>
      <c r="D30" s="254">
        <f aca="true" t="shared" si="8" ref="D30:O30">SUM(D11:D15)</f>
        <v>298603</v>
      </c>
      <c r="E30" s="178">
        <f t="shared" si="8"/>
        <v>9327260</v>
      </c>
      <c r="F30" s="252">
        <f t="shared" si="8"/>
        <v>2716445</v>
      </c>
      <c r="G30" s="254">
        <f t="shared" si="8"/>
        <v>2606654</v>
      </c>
      <c r="H30" s="279">
        <f t="shared" si="8"/>
        <v>5323099</v>
      </c>
      <c r="I30" s="252">
        <f t="shared" si="8"/>
        <v>30495</v>
      </c>
      <c r="J30" s="254">
        <f t="shared" si="8"/>
        <v>32929</v>
      </c>
      <c r="K30" s="279">
        <f t="shared" si="8"/>
        <v>63424</v>
      </c>
      <c r="L30" s="252">
        <f t="shared" si="8"/>
        <v>2746940</v>
      </c>
      <c r="M30" s="280">
        <f t="shared" si="8"/>
        <v>2639583</v>
      </c>
      <c r="N30" s="493">
        <f t="shared" si="8"/>
        <v>5386523</v>
      </c>
      <c r="O30" s="503">
        <f t="shared" si="8"/>
        <v>14713783</v>
      </c>
    </row>
    <row r="31" spans="1:15" ht="18" customHeight="1" thickBot="1">
      <c r="A31" s="277" t="s">
        <v>156</v>
      </c>
      <c r="B31" s="278"/>
      <c r="C31" s="281">
        <f>SUM(C24:C28)</f>
        <v>10004222</v>
      </c>
      <c r="D31" s="282">
        <f aca="true" t="shared" si="9" ref="D31:O31">SUM(D24:D28)</f>
        <v>287135</v>
      </c>
      <c r="E31" s="179">
        <f t="shared" si="9"/>
        <v>10291357</v>
      </c>
      <c r="F31" s="283">
        <f t="shared" si="9"/>
        <v>2915494</v>
      </c>
      <c r="G31" s="282">
        <f t="shared" si="9"/>
        <v>2818061</v>
      </c>
      <c r="H31" s="284">
        <f t="shared" si="9"/>
        <v>5733555</v>
      </c>
      <c r="I31" s="283">
        <f t="shared" si="9"/>
        <v>20750</v>
      </c>
      <c r="J31" s="282">
        <f t="shared" si="9"/>
        <v>21214</v>
      </c>
      <c r="K31" s="284">
        <f t="shared" si="9"/>
        <v>41964</v>
      </c>
      <c r="L31" s="283">
        <f t="shared" si="9"/>
        <v>2936244</v>
      </c>
      <c r="M31" s="285">
        <f t="shared" si="9"/>
        <v>2839275</v>
      </c>
      <c r="N31" s="494">
        <f t="shared" si="9"/>
        <v>5775519</v>
      </c>
      <c r="O31" s="504">
        <f t="shared" si="9"/>
        <v>16066876</v>
      </c>
    </row>
    <row r="32" spans="1:15" ht="17.25" customHeight="1">
      <c r="A32" s="286" t="s">
        <v>1</v>
      </c>
      <c r="B32" s="276"/>
      <c r="C32" s="266"/>
      <c r="D32" s="267"/>
      <c r="E32" s="180"/>
      <c r="F32" s="266"/>
      <c r="G32" s="267"/>
      <c r="H32" s="268"/>
      <c r="I32" s="266"/>
      <c r="J32" s="267"/>
      <c r="K32" s="269"/>
      <c r="L32" s="270"/>
      <c r="M32" s="271"/>
      <c r="N32" s="495"/>
      <c r="O32" s="502"/>
    </row>
    <row r="33" spans="1:15" ht="17.25" customHeight="1">
      <c r="A33" s="277" t="s">
        <v>157</v>
      </c>
      <c r="B33" s="287"/>
      <c r="C33" s="288">
        <f>(C28/C15-1)*100</f>
        <v>12.997881548135815</v>
      </c>
      <c r="D33" s="289">
        <f aca="true" t="shared" si="10" ref="D33:O33">(D28/D15-1)*100</f>
        <v>-3.087033448479226</v>
      </c>
      <c r="E33" s="181">
        <f t="shared" si="10"/>
        <v>12.48963062116173</v>
      </c>
      <c r="F33" s="288">
        <f t="shared" si="10"/>
        <v>5.193891737140288</v>
      </c>
      <c r="G33" s="290">
        <f t="shared" si="10"/>
        <v>3.956156158444357</v>
      </c>
      <c r="H33" s="181">
        <f t="shared" si="10"/>
        <v>4.587156819992111</v>
      </c>
      <c r="I33" s="291">
        <f t="shared" si="10"/>
        <v>-33.44741044946383</v>
      </c>
      <c r="J33" s="289">
        <f t="shared" si="10"/>
        <v>-29.121670266378686</v>
      </c>
      <c r="K33" s="292">
        <f t="shared" si="10"/>
        <v>-31.02927859945669</v>
      </c>
      <c r="L33" s="291">
        <f t="shared" si="10"/>
        <v>4.886141456429938</v>
      </c>
      <c r="M33" s="293">
        <f t="shared" si="10"/>
        <v>3.609734029518763</v>
      </c>
      <c r="N33" s="496">
        <f t="shared" si="10"/>
        <v>4.259642019832688</v>
      </c>
      <c r="O33" s="505">
        <f t="shared" si="10"/>
        <v>9.483407728640536</v>
      </c>
    </row>
    <row r="34" spans="1:15" ht="7.5" customHeight="1" thickBot="1">
      <c r="A34" s="294"/>
      <c r="B34" s="295"/>
      <c r="C34" s="296"/>
      <c r="D34" s="297"/>
      <c r="E34" s="182"/>
      <c r="F34" s="298"/>
      <c r="G34" s="299"/>
      <c r="H34" s="300"/>
      <c r="I34" s="298"/>
      <c r="J34" s="299"/>
      <c r="K34" s="301"/>
      <c r="L34" s="298"/>
      <c r="M34" s="302"/>
      <c r="N34" s="497"/>
      <c r="O34" s="506"/>
    </row>
    <row r="35" spans="1:15" ht="17.25" customHeight="1">
      <c r="A35" s="303" t="s">
        <v>0</v>
      </c>
      <c r="B35" s="304"/>
      <c r="C35" s="305"/>
      <c r="D35" s="306"/>
      <c r="E35" s="183"/>
      <c r="F35" s="307"/>
      <c r="G35" s="308"/>
      <c r="H35" s="309"/>
      <c r="I35" s="307"/>
      <c r="J35" s="308"/>
      <c r="K35" s="310"/>
      <c r="L35" s="307"/>
      <c r="M35" s="311"/>
      <c r="N35" s="498"/>
      <c r="O35" s="507"/>
    </row>
    <row r="36" spans="1:15" ht="17.25" customHeight="1" thickBot="1">
      <c r="A36" s="312" t="s">
        <v>158</v>
      </c>
      <c r="B36" s="313"/>
      <c r="C36" s="314">
        <f aca="true" t="shared" si="11" ref="C36:O36">(C31/C30-1)*100</f>
        <v>10.80520613420135</v>
      </c>
      <c r="D36" s="315">
        <f t="shared" si="11"/>
        <v>-3.840550831706313</v>
      </c>
      <c r="E36" s="184">
        <f t="shared" si="11"/>
        <v>10.33633671624894</v>
      </c>
      <c r="F36" s="314">
        <f t="shared" si="11"/>
        <v>7.327554947735004</v>
      </c>
      <c r="G36" s="316">
        <f t="shared" si="11"/>
        <v>8.110282377331245</v>
      </c>
      <c r="H36" s="184">
        <f t="shared" si="11"/>
        <v>7.71084663276036</v>
      </c>
      <c r="I36" s="317">
        <f t="shared" si="11"/>
        <v>-31.95605837022463</v>
      </c>
      <c r="J36" s="315">
        <f t="shared" si="11"/>
        <v>-35.57654347231923</v>
      </c>
      <c r="K36" s="318">
        <f t="shared" si="11"/>
        <v>-33.835771947527746</v>
      </c>
      <c r="L36" s="317">
        <f t="shared" si="11"/>
        <v>6.891450122681975</v>
      </c>
      <c r="M36" s="319">
        <f t="shared" si="11"/>
        <v>7.565285880383388</v>
      </c>
      <c r="N36" s="499">
        <f t="shared" si="11"/>
        <v>7.221653003245332</v>
      </c>
      <c r="O36" s="508">
        <f t="shared" si="11"/>
        <v>9.196091854827548</v>
      </c>
    </row>
    <row r="37" spans="1:14" s="5" customFormat="1" ht="6" customHeight="1" thickTop="1">
      <c r="A37" s="11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11" t="s">
        <v>139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3:IV33 P36:IV36">
    <cfRule type="cellIs" priority="6" dxfId="99" operator="lessThan" stopIfTrue="1">
      <formula>0</formula>
    </cfRule>
  </conditionalFormatting>
  <conditionalFormatting sqref="A33:B33 A36:B36">
    <cfRule type="cellIs" priority="3" dxfId="99" operator="lessThan" stopIfTrue="1">
      <formula>0</formula>
    </cfRule>
  </conditionalFormatting>
  <conditionalFormatting sqref="C32:M36 O32:O36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N32:N36">
    <cfRule type="cellIs" priority="1" dxfId="100" operator="lessThan" stopIfTrue="1">
      <formula>0</formula>
    </cfRule>
    <cfRule type="cellIs" priority="2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7">
      <selection activeCell="N30" sqref="N30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49" t="s">
        <v>26</v>
      </c>
      <c r="O1" s="549"/>
    </row>
    <row r="2" ht="5.25" customHeight="1"/>
    <row r="3" ht="4.5" customHeight="1" thickBot="1"/>
    <row r="4" spans="1:15" ht="13.5" customHeight="1" thickTop="1">
      <c r="A4" s="530" t="s">
        <v>29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2"/>
    </row>
    <row r="5" spans="1:15" ht="12.75" customHeight="1">
      <c r="A5" s="533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5"/>
    </row>
    <row r="6" spans="1:15" ht="5.2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1:15" ht="17.25" customHeight="1" thickTop="1">
      <c r="A7" s="188"/>
      <c r="B7" s="189"/>
      <c r="C7" s="522" t="s">
        <v>24</v>
      </c>
      <c r="D7" s="523"/>
      <c r="E7" s="524"/>
      <c r="F7" s="545" t="s">
        <v>23</v>
      </c>
      <c r="G7" s="546"/>
      <c r="H7" s="546"/>
      <c r="I7" s="546"/>
      <c r="J7" s="546"/>
      <c r="K7" s="546"/>
      <c r="L7" s="546"/>
      <c r="M7" s="546"/>
      <c r="N7" s="546"/>
      <c r="O7" s="525" t="s">
        <v>22</v>
      </c>
    </row>
    <row r="8" spans="1:15" ht="3.75" customHeight="1" thickBot="1">
      <c r="A8" s="190"/>
      <c r="B8" s="191"/>
      <c r="C8" s="192"/>
      <c r="D8" s="193"/>
      <c r="E8" s="194"/>
      <c r="F8" s="547"/>
      <c r="G8" s="548"/>
      <c r="H8" s="548"/>
      <c r="I8" s="548"/>
      <c r="J8" s="548"/>
      <c r="K8" s="548"/>
      <c r="L8" s="548"/>
      <c r="M8" s="548"/>
      <c r="N8" s="548"/>
      <c r="O8" s="526"/>
    </row>
    <row r="9" spans="1:15" ht="21.75" customHeight="1" thickBot="1" thickTop="1">
      <c r="A9" s="539" t="s">
        <v>21</v>
      </c>
      <c r="B9" s="540"/>
      <c r="C9" s="541" t="s">
        <v>20</v>
      </c>
      <c r="D9" s="543" t="s">
        <v>19</v>
      </c>
      <c r="E9" s="528" t="s">
        <v>15</v>
      </c>
      <c r="F9" s="522" t="s">
        <v>20</v>
      </c>
      <c r="G9" s="523"/>
      <c r="H9" s="523"/>
      <c r="I9" s="522" t="s">
        <v>19</v>
      </c>
      <c r="J9" s="523"/>
      <c r="K9" s="524"/>
      <c r="L9" s="195" t="s">
        <v>18</v>
      </c>
      <c r="M9" s="196"/>
      <c r="N9" s="196"/>
      <c r="O9" s="526"/>
    </row>
    <row r="10" spans="1:15" s="10" customFormat="1" ht="18.75" customHeight="1" thickBot="1">
      <c r="A10" s="197"/>
      <c r="B10" s="198"/>
      <c r="C10" s="542"/>
      <c r="D10" s="544"/>
      <c r="E10" s="529"/>
      <c r="F10" s="199" t="s">
        <v>28</v>
      </c>
      <c r="G10" s="200" t="s">
        <v>27</v>
      </c>
      <c r="H10" s="201" t="s">
        <v>15</v>
      </c>
      <c r="I10" s="199" t="s">
        <v>28</v>
      </c>
      <c r="J10" s="200" t="s">
        <v>27</v>
      </c>
      <c r="K10" s="202" t="s">
        <v>15</v>
      </c>
      <c r="L10" s="199" t="s">
        <v>28</v>
      </c>
      <c r="M10" s="203" t="s">
        <v>27</v>
      </c>
      <c r="N10" s="202" t="s">
        <v>15</v>
      </c>
      <c r="O10" s="527"/>
    </row>
    <row r="11" spans="1:15" s="9" customFormat="1" ht="18.75" customHeight="1" thickTop="1">
      <c r="A11" s="536">
        <v>2018</v>
      </c>
      <c r="B11" s="242" t="s">
        <v>5</v>
      </c>
      <c r="C11" s="243">
        <v>11110.934999999992</v>
      </c>
      <c r="D11" s="244">
        <v>1972.9560000000004</v>
      </c>
      <c r="E11" s="174">
        <f aca="true" t="shared" si="0" ref="E11:E24">D11+C11</f>
        <v>13083.890999999992</v>
      </c>
      <c r="F11" s="243">
        <v>22030.246000000006</v>
      </c>
      <c r="G11" s="245">
        <v>11446.323000000006</v>
      </c>
      <c r="H11" s="246">
        <f aca="true" t="shared" si="1" ref="H11:H22">G11+F11</f>
        <v>33476.56900000001</v>
      </c>
      <c r="I11" s="247">
        <v>15825.179</v>
      </c>
      <c r="J11" s="248">
        <v>4884.178000000001</v>
      </c>
      <c r="K11" s="249">
        <f aca="true" t="shared" si="2" ref="K11:K22">J11+I11</f>
        <v>20709.357</v>
      </c>
      <c r="L11" s="250">
        <f aca="true" t="shared" si="3" ref="L11:N24">I11+F11</f>
        <v>37855.425</v>
      </c>
      <c r="M11" s="251">
        <f t="shared" si="3"/>
        <v>16330.501000000007</v>
      </c>
      <c r="N11" s="489">
        <f t="shared" si="3"/>
        <v>54185.92600000001</v>
      </c>
      <c r="O11" s="500">
        <f aca="true" t="shared" si="4" ref="O11:O24">N11+E11</f>
        <v>67269.817</v>
      </c>
    </row>
    <row r="12" spans="1:15" ht="18.75" customHeight="1">
      <c r="A12" s="537"/>
      <c r="B12" s="242" t="s">
        <v>4</v>
      </c>
      <c r="C12" s="252">
        <v>11595.972999999994</v>
      </c>
      <c r="D12" s="253">
        <v>1865.109999999999</v>
      </c>
      <c r="E12" s="175">
        <f t="shared" si="0"/>
        <v>13461.082999999993</v>
      </c>
      <c r="F12" s="252">
        <v>20137.19900000001</v>
      </c>
      <c r="G12" s="254">
        <v>11441.989999999996</v>
      </c>
      <c r="H12" s="255">
        <f t="shared" si="1"/>
        <v>31579.189000000006</v>
      </c>
      <c r="I12" s="256">
        <v>15174.543</v>
      </c>
      <c r="J12" s="257">
        <v>5391.9349999999995</v>
      </c>
      <c r="K12" s="258">
        <f t="shared" si="2"/>
        <v>20566.478</v>
      </c>
      <c r="L12" s="259">
        <f t="shared" si="3"/>
        <v>35311.74200000001</v>
      </c>
      <c r="M12" s="260">
        <f t="shared" si="3"/>
        <v>16833.924999999996</v>
      </c>
      <c r="N12" s="490">
        <f t="shared" si="3"/>
        <v>52145.667</v>
      </c>
      <c r="O12" s="501">
        <f t="shared" si="4"/>
        <v>65606.75</v>
      </c>
    </row>
    <row r="13" spans="1:15" ht="18.75" customHeight="1">
      <c r="A13" s="537"/>
      <c r="B13" s="242" t="s">
        <v>3</v>
      </c>
      <c r="C13" s="252">
        <v>12866.632999999994</v>
      </c>
      <c r="D13" s="253">
        <v>2284.7239999999993</v>
      </c>
      <c r="E13" s="175">
        <f t="shared" si="0"/>
        <v>15151.356999999993</v>
      </c>
      <c r="F13" s="252">
        <v>24563.03300000001</v>
      </c>
      <c r="G13" s="254">
        <v>14469.632999999998</v>
      </c>
      <c r="H13" s="255">
        <f t="shared" si="1"/>
        <v>39032.66600000001</v>
      </c>
      <c r="I13" s="259">
        <v>11378.896</v>
      </c>
      <c r="J13" s="257">
        <v>5860.1280000000015</v>
      </c>
      <c r="K13" s="258">
        <f t="shared" si="2"/>
        <v>17239.024</v>
      </c>
      <c r="L13" s="259">
        <f t="shared" si="3"/>
        <v>35941.92900000001</v>
      </c>
      <c r="M13" s="260">
        <f t="shared" si="3"/>
        <v>20329.761</v>
      </c>
      <c r="N13" s="490">
        <f t="shared" si="3"/>
        <v>56271.69000000002</v>
      </c>
      <c r="O13" s="501">
        <f t="shared" si="4"/>
        <v>71423.047</v>
      </c>
    </row>
    <row r="14" spans="1:15" ht="18.75" customHeight="1">
      <c r="A14" s="537"/>
      <c r="B14" s="242" t="s">
        <v>14</v>
      </c>
      <c r="C14" s="252">
        <v>12064.925999999996</v>
      </c>
      <c r="D14" s="253">
        <v>1879.7159999999997</v>
      </c>
      <c r="E14" s="175">
        <f t="shared" si="0"/>
        <v>13944.641999999996</v>
      </c>
      <c r="F14" s="252">
        <v>25050.303</v>
      </c>
      <c r="G14" s="254">
        <v>14368.511999999999</v>
      </c>
      <c r="H14" s="255">
        <f t="shared" si="1"/>
        <v>39418.815</v>
      </c>
      <c r="I14" s="256">
        <v>17124.501</v>
      </c>
      <c r="J14" s="257">
        <v>6096.027000000001</v>
      </c>
      <c r="K14" s="258">
        <f t="shared" si="2"/>
        <v>23220.528000000002</v>
      </c>
      <c r="L14" s="259">
        <f t="shared" si="3"/>
        <v>42174.804000000004</v>
      </c>
      <c r="M14" s="260">
        <f t="shared" si="3"/>
        <v>20464.539</v>
      </c>
      <c r="N14" s="490">
        <f t="shared" si="3"/>
        <v>62639.34300000001</v>
      </c>
      <c r="O14" s="501">
        <f t="shared" si="4"/>
        <v>76583.985</v>
      </c>
    </row>
    <row r="15" spans="1:15" s="775" customFormat="1" ht="18.75" customHeight="1">
      <c r="A15" s="537"/>
      <c r="B15" s="762" t="s">
        <v>13</v>
      </c>
      <c r="C15" s="763">
        <v>12926.521000000006</v>
      </c>
      <c r="D15" s="764">
        <v>1933.9229999999995</v>
      </c>
      <c r="E15" s="765">
        <f t="shared" si="0"/>
        <v>14860.444000000005</v>
      </c>
      <c r="F15" s="763">
        <v>25644.653000000002</v>
      </c>
      <c r="G15" s="766">
        <v>14499.858</v>
      </c>
      <c r="H15" s="767">
        <f t="shared" si="1"/>
        <v>40144.511</v>
      </c>
      <c r="I15" s="768">
        <v>17823.756999999998</v>
      </c>
      <c r="J15" s="769">
        <v>6291.789000000001</v>
      </c>
      <c r="K15" s="770">
        <f t="shared" si="2"/>
        <v>24115.546</v>
      </c>
      <c r="L15" s="771">
        <f t="shared" si="3"/>
        <v>43468.41</v>
      </c>
      <c r="M15" s="772">
        <f t="shared" si="3"/>
        <v>20791.647</v>
      </c>
      <c r="N15" s="773">
        <f t="shared" si="3"/>
        <v>64260.057</v>
      </c>
      <c r="O15" s="774">
        <f t="shared" si="4"/>
        <v>79120.501</v>
      </c>
    </row>
    <row r="16" spans="1:15" s="107" customFormat="1" ht="18.75" customHeight="1">
      <c r="A16" s="537"/>
      <c r="B16" s="261" t="s">
        <v>12</v>
      </c>
      <c r="C16" s="252">
        <v>11968.855000000009</v>
      </c>
      <c r="D16" s="253">
        <v>1498.2310000000002</v>
      </c>
      <c r="E16" s="175">
        <f t="shared" si="0"/>
        <v>13467.086000000008</v>
      </c>
      <c r="F16" s="252">
        <v>22374.181</v>
      </c>
      <c r="G16" s="254">
        <v>14494.298999999999</v>
      </c>
      <c r="H16" s="255">
        <f t="shared" si="1"/>
        <v>36868.479999999996</v>
      </c>
      <c r="I16" s="256">
        <v>10374.642999999998</v>
      </c>
      <c r="J16" s="257">
        <v>5213.145</v>
      </c>
      <c r="K16" s="258">
        <f t="shared" si="2"/>
        <v>15587.787999999999</v>
      </c>
      <c r="L16" s="259">
        <f t="shared" si="3"/>
        <v>32748.824</v>
      </c>
      <c r="M16" s="260">
        <f t="shared" si="3"/>
        <v>19707.444</v>
      </c>
      <c r="N16" s="490">
        <f t="shared" si="3"/>
        <v>52456.268</v>
      </c>
      <c r="O16" s="501">
        <f t="shared" si="4"/>
        <v>65923.354</v>
      </c>
    </row>
    <row r="17" spans="1:15" s="110" customFormat="1" ht="18.75" customHeight="1">
      <c r="A17" s="537"/>
      <c r="B17" s="242" t="s">
        <v>11</v>
      </c>
      <c r="C17" s="252">
        <v>12196.132999999989</v>
      </c>
      <c r="D17" s="253">
        <v>2137.635999999999</v>
      </c>
      <c r="E17" s="175">
        <f t="shared" si="0"/>
        <v>14333.768999999987</v>
      </c>
      <c r="F17" s="252">
        <v>23434.342999999986</v>
      </c>
      <c r="G17" s="254">
        <v>15929.480000000007</v>
      </c>
      <c r="H17" s="255">
        <f t="shared" si="1"/>
        <v>39363.82299999999</v>
      </c>
      <c r="I17" s="256">
        <v>7004.977000000001</v>
      </c>
      <c r="J17" s="257">
        <v>4403.862999999999</v>
      </c>
      <c r="K17" s="258">
        <f t="shared" si="2"/>
        <v>11408.84</v>
      </c>
      <c r="L17" s="259">
        <f t="shared" si="3"/>
        <v>30439.319999999985</v>
      </c>
      <c r="M17" s="260">
        <f t="shared" si="3"/>
        <v>20333.343000000008</v>
      </c>
      <c r="N17" s="490">
        <f t="shared" si="3"/>
        <v>50772.662999999986</v>
      </c>
      <c r="O17" s="501">
        <f t="shared" si="4"/>
        <v>65106.43199999997</v>
      </c>
    </row>
    <row r="18" spans="1:15" s="111" customFormat="1" ht="18.75" customHeight="1">
      <c r="A18" s="537"/>
      <c r="B18" s="242" t="s">
        <v>10</v>
      </c>
      <c r="C18" s="252">
        <v>13668.225000000002</v>
      </c>
      <c r="D18" s="253">
        <v>2171.2179999999994</v>
      </c>
      <c r="E18" s="175">
        <f t="shared" si="0"/>
        <v>15839.443000000001</v>
      </c>
      <c r="F18" s="252">
        <v>25668.369000000006</v>
      </c>
      <c r="G18" s="254">
        <v>16492.693000000003</v>
      </c>
      <c r="H18" s="255">
        <f t="shared" si="1"/>
        <v>42161.062000000005</v>
      </c>
      <c r="I18" s="256">
        <v>7849.035999999999</v>
      </c>
      <c r="J18" s="257">
        <v>4234.363</v>
      </c>
      <c r="K18" s="258">
        <f t="shared" si="2"/>
        <v>12083.399</v>
      </c>
      <c r="L18" s="259">
        <f t="shared" si="3"/>
        <v>33517.405000000006</v>
      </c>
      <c r="M18" s="260">
        <f t="shared" si="3"/>
        <v>20727.056000000004</v>
      </c>
      <c r="N18" s="490">
        <f t="shared" si="3"/>
        <v>54244.461</v>
      </c>
      <c r="O18" s="501">
        <f t="shared" si="4"/>
        <v>70083.90400000001</v>
      </c>
    </row>
    <row r="19" spans="1:15" ht="18.75" customHeight="1">
      <c r="A19" s="537"/>
      <c r="B19" s="242" t="s">
        <v>9</v>
      </c>
      <c r="C19" s="252">
        <v>12593.269000000002</v>
      </c>
      <c r="D19" s="253">
        <v>1915.9869999999992</v>
      </c>
      <c r="E19" s="175">
        <f t="shared" si="0"/>
        <v>14509.256000000001</v>
      </c>
      <c r="F19" s="252">
        <v>24165.032000000007</v>
      </c>
      <c r="G19" s="254">
        <v>14661.938000000004</v>
      </c>
      <c r="H19" s="255">
        <f t="shared" si="1"/>
        <v>38826.97000000001</v>
      </c>
      <c r="I19" s="256">
        <v>6879.1849999999995</v>
      </c>
      <c r="J19" s="257">
        <v>3710.6910000000007</v>
      </c>
      <c r="K19" s="258">
        <f t="shared" si="2"/>
        <v>10589.876</v>
      </c>
      <c r="L19" s="259">
        <f t="shared" si="3"/>
        <v>31044.217000000004</v>
      </c>
      <c r="M19" s="260">
        <f t="shared" si="3"/>
        <v>18372.629000000004</v>
      </c>
      <c r="N19" s="490">
        <f t="shared" si="3"/>
        <v>49416.846000000005</v>
      </c>
      <c r="O19" s="501">
        <f t="shared" si="4"/>
        <v>63926.102000000006</v>
      </c>
    </row>
    <row r="20" spans="1:15" s="112" customFormat="1" ht="18.75" customHeight="1">
      <c r="A20" s="537"/>
      <c r="B20" s="242" t="s">
        <v>8</v>
      </c>
      <c r="C20" s="252">
        <v>14601.706000000006</v>
      </c>
      <c r="D20" s="253">
        <v>1030.7220000000007</v>
      </c>
      <c r="E20" s="175">
        <f t="shared" si="0"/>
        <v>15632.428000000007</v>
      </c>
      <c r="F20" s="252">
        <v>28564.663999999993</v>
      </c>
      <c r="G20" s="254">
        <v>17918.413999999986</v>
      </c>
      <c r="H20" s="255">
        <f t="shared" si="1"/>
        <v>46483.07799999998</v>
      </c>
      <c r="I20" s="256">
        <v>7411.718</v>
      </c>
      <c r="J20" s="257">
        <v>4178.897999999998</v>
      </c>
      <c r="K20" s="258">
        <f t="shared" si="2"/>
        <v>11590.615999999998</v>
      </c>
      <c r="L20" s="259">
        <f t="shared" si="3"/>
        <v>35976.38199999999</v>
      </c>
      <c r="M20" s="260">
        <f t="shared" si="3"/>
        <v>22097.311999999984</v>
      </c>
      <c r="N20" s="490">
        <f t="shared" si="3"/>
        <v>58073.693999999974</v>
      </c>
      <c r="O20" s="501">
        <f t="shared" si="4"/>
        <v>73706.12199999997</v>
      </c>
    </row>
    <row r="21" spans="1:15" s="8" customFormat="1" ht="18.75" customHeight="1">
      <c r="A21" s="537"/>
      <c r="B21" s="242" t="s">
        <v>7</v>
      </c>
      <c r="C21" s="252">
        <v>15933.271000000002</v>
      </c>
      <c r="D21" s="253">
        <v>1129.3350000000005</v>
      </c>
      <c r="E21" s="175">
        <f t="shared" si="0"/>
        <v>17062.606000000003</v>
      </c>
      <c r="F21" s="252">
        <v>28100.22000000002</v>
      </c>
      <c r="G21" s="254">
        <v>17813.283000000003</v>
      </c>
      <c r="H21" s="255">
        <f t="shared" si="1"/>
        <v>45913.503000000026</v>
      </c>
      <c r="I21" s="256">
        <v>6116.985000000001</v>
      </c>
      <c r="J21" s="257">
        <v>4358.52</v>
      </c>
      <c r="K21" s="258">
        <f t="shared" si="2"/>
        <v>10475.505000000001</v>
      </c>
      <c r="L21" s="259">
        <f t="shared" si="3"/>
        <v>34217.205000000016</v>
      </c>
      <c r="M21" s="260">
        <f t="shared" si="3"/>
        <v>22171.803000000004</v>
      </c>
      <c r="N21" s="490">
        <f t="shared" si="3"/>
        <v>56389.00800000003</v>
      </c>
      <c r="O21" s="501">
        <f t="shared" si="4"/>
        <v>73451.61400000003</v>
      </c>
    </row>
    <row r="22" spans="1:15" ht="18.75" customHeight="1" thickBot="1">
      <c r="A22" s="538"/>
      <c r="B22" s="242" t="s">
        <v>6</v>
      </c>
      <c r="C22" s="252">
        <v>13971.815000000006</v>
      </c>
      <c r="D22" s="253">
        <v>1399.1469999999981</v>
      </c>
      <c r="E22" s="175">
        <f t="shared" si="0"/>
        <v>15370.962000000003</v>
      </c>
      <c r="F22" s="252">
        <v>26721.069000000014</v>
      </c>
      <c r="G22" s="254">
        <v>18208.428999999993</v>
      </c>
      <c r="H22" s="255">
        <f t="shared" si="1"/>
        <v>44929.49800000001</v>
      </c>
      <c r="I22" s="256">
        <v>5243.467000000001</v>
      </c>
      <c r="J22" s="257">
        <v>4109.11</v>
      </c>
      <c r="K22" s="258">
        <f t="shared" si="2"/>
        <v>9352.577000000001</v>
      </c>
      <c r="L22" s="259">
        <f t="shared" si="3"/>
        <v>31964.536000000015</v>
      </c>
      <c r="M22" s="260">
        <f t="shared" si="3"/>
        <v>22317.538999999993</v>
      </c>
      <c r="N22" s="490">
        <f t="shared" si="3"/>
        <v>54282.07500000001</v>
      </c>
      <c r="O22" s="501">
        <f t="shared" si="4"/>
        <v>69653.03700000001</v>
      </c>
    </row>
    <row r="23" spans="1:15" ht="3.75" customHeight="1">
      <c r="A23" s="262"/>
      <c r="B23" s="263"/>
      <c r="C23" s="264"/>
      <c r="D23" s="265"/>
      <c r="E23" s="176">
        <f t="shared" si="0"/>
        <v>0</v>
      </c>
      <c r="F23" s="266"/>
      <c r="G23" s="267"/>
      <c r="H23" s="268"/>
      <c r="I23" s="266"/>
      <c r="J23" s="267"/>
      <c r="K23" s="269"/>
      <c r="L23" s="270">
        <f t="shared" si="3"/>
        <v>0</v>
      </c>
      <c r="M23" s="271">
        <f t="shared" si="3"/>
        <v>0</v>
      </c>
      <c r="N23" s="491">
        <f t="shared" si="3"/>
        <v>0</v>
      </c>
      <c r="O23" s="502">
        <f t="shared" si="4"/>
        <v>0</v>
      </c>
    </row>
    <row r="24" spans="1:15" ht="19.5" customHeight="1">
      <c r="A24" s="272">
        <v>2019</v>
      </c>
      <c r="B24" s="273" t="s">
        <v>5</v>
      </c>
      <c r="C24" s="252">
        <v>11245.344</v>
      </c>
      <c r="D24" s="253">
        <v>1130.8439999999994</v>
      </c>
      <c r="E24" s="175">
        <f t="shared" si="0"/>
        <v>12376.187999999998</v>
      </c>
      <c r="F24" s="274">
        <v>27908.56</v>
      </c>
      <c r="G24" s="254">
        <v>14116.776000000002</v>
      </c>
      <c r="H24" s="255">
        <f>G24+F24</f>
        <v>42025.336</v>
      </c>
      <c r="I24" s="256">
        <v>7816.5509999999995</v>
      </c>
      <c r="J24" s="257">
        <v>3698.3670000000006</v>
      </c>
      <c r="K24" s="258">
        <f>J24+I24</f>
        <v>11514.918</v>
      </c>
      <c r="L24" s="259">
        <f t="shared" si="3"/>
        <v>35725.111000000004</v>
      </c>
      <c r="M24" s="260">
        <f t="shared" si="3"/>
        <v>17815.143000000004</v>
      </c>
      <c r="N24" s="490">
        <f t="shared" si="3"/>
        <v>53540.254</v>
      </c>
      <c r="O24" s="501">
        <f t="shared" si="4"/>
        <v>65916.442</v>
      </c>
    </row>
    <row r="25" spans="1:15" ht="19.5" customHeight="1">
      <c r="A25" s="272"/>
      <c r="B25" s="273" t="s">
        <v>4</v>
      </c>
      <c r="C25" s="252">
        <v>11545.051000000001</v>
      </c>
      <c r="D25" s="253">
        <v>1380.4429999999988</v>
      </c>
      <c r="E25" s="175">
        <f>D25+C25</f>
        <v>12925.494</v>
      </c>
      <c r="F25" s="274">
        <v>25505.776000000005</v>
      </c>
      <c r="G25" s="254">
        <v>14338.119999999999</v>
      </c>
      <c r="H25" s="255">
        <f>G25+F25</f>
        <v>39843.89600000001</v>
      </c>
      <c r="I25" s="256">
        <v>8012.093</v>
      </c>
      <c r="J25" s="257">
        <v>3468.756999999999</v>
      </c>
      <c r="K25" s="258">
        <f>J25+I25</f>
        <v>11480.849999999999</v>
      </c>
      <c r="L25" s="259">
        <f aca="true" t="shared" si="5" ref="L25:N26">I25+F25</f>
        <v>33517.869000000006</v>
      </c>
      <c r="M25" s="260">
        <f t="shared" si="5"/>
        <v>17806.876999999997</v>
      </c>
      <c r="N25" s="490">
        <f t="shared" si="5"/>
        <v>51324.74600000001</v>
      </c>
      <c r="O25" s="501">
        <f>N25+E25</f>
        <v>64250.240000000005</v>
      </c>
    </row>
    <row r="26" spans="1:15" ht="19.5" customHeight="1">
      <c r="A26" s="272"/>
      <c r="B26" s="273" t="s">
        <v>3</v>
      </c>
      <c r="C26" s="252">
        <v>12988.583999999995</v>
      </c>
      <c r="D26" s="253">
        <v>1433.6299999999994</v>
      </c>
      <c r="E26" s="175">
        <f>D26+C26</f>
        <v>14422.213999999994</v>
      </c>
      <c r="F26" s="274">
        <v>27743.712999999996</v>
      </c>
      <c r="G26" s="254">
        <v>16836.143000000004</v>
      </c>
      <c r="H26" s="255">
        <f>G26+F26</f>
        <v>44579.856</v>
      </c>
      <c r="I26" s="256">
        <v>5924.559999999999</v>
      </c>
      <c r="J26" s="257">
        <v>3884.967000000001</v>
      </c>
      <c r="K26" s="258">
        <f>J26+I26</f>
        <v>9809.527</v>
      </c>
      <c r="L26" s="259">
        <f t="shared" si="5"/>
        <v>33668.272999999994</v>
      </c>
      <c r="M26" s="260">
        <f t="shared" si="5"/>
        <v>20721.110000000004</v>
      </c>
      <c r="N26" s="490">
        <f t="shared" si="5"/>
        <v>54389.383</v>
      </c>
      <c r="O26" s="501">
        <f>N26+E26</f>
        <v>68811.597</v>
      </c>
    </row>
    <row r="27" spans="1:15" ht="19.5" customHeight="1">
      <c r="A27" s="272"/>
      <c r="B27" s="273" t="s">
        <v>14</v>
      </c>
      <c r="C27" s="252">
        <v>12278.860999999999</v>
      </c>
      <c r="D27" s="253">
        <v>1055.5720000000003</v>
      </c>
      <c r="E27" s="175">
        <f>D27+C27</f>
        <v>13334.432999999999</v>
      </c>
      <c r="F27" s="274">
        <v>32482.867000000006</v>
      </c>
      <c r="G27" s="254">
        <v>14883.203999999985</v>
      </c>
      <c r="H27" s="255">
        <f>G27+F27</f>
        <v>47366.07099999999</v>
      </c>
      <c r="I27" s="256">
        <v>9640.805999999999</v>
      </c>
      <c r="J27" s="257">
        <v>3685.1740000000004</v>
      </c>
      <c r="K27" s="258">
        <f>J27+I27</f>
        <v>13325.98</v>
      </c>
      <c r="L27" s="259">
        <f>I27+F27</f>
        <v>42123.673</v>
      </c>
      <c r="M27" s="260">
        <f>J27+G27</f>
        <v>18568.377999999986</v>
      </c>
      <c r="N27" s="490">
        <f>K27+H27</f>
        <v>60692.05099999999</v>
      </c>
      <c r="O27" s="501">
        <f>N27+E27</f>
        <v>74026.484</v>
      </c>
    </row>
    <row r="28" spans="1:15" ht="19.5" customHeight="1" thickBot="1">
      <c r="A28" s="272"/>
      <c r="B28" s="273" t="s">
        <v>13</v>
      </c>
      <c r="C28" s="252">
        <v>12922.143000000002</v>
      </c>
      <c r="D28" s="253">
        <v>1300.1709999999991</v>
      </c>
      <c r="E28" s="175">
        <f>D28+C28</f>
        <v>14222.314</v>
      </c>
      <c r="F28" s="274">
        <v>30015.677000000007</v>
      </c>
      <c r="G28" s="254">
        <v>15976.408999999996</v>
      </c>
      <c r="H28" s="255">
        <f>G28+F28</f>
        <v>45992.086</v>
      </c>
      <c r="I28" s="256">
        <v>7520.960000000001</v>
      </c>
      <c r="J28" s="257">
        <v>3299.1270000000004</v>
      </c>
      <c r="K28" s="258">
        <f>J28+I28</f>
        <v>10820.087000000001</v>
      </c>
      <c r="L28" s="259">
        <f>I28+F28</f>
        <v>37536.63700000001</v>
      </c>
      <c r="M28" s="260">
        <f>J28+G28</f>
        <v>19275.535999999996</v>
      </c>
      <c r="N28" s="490">
        <f>K28+H28</f>
        <v>56812.173</v>
      </c>
      <c r="O28" s="501">
        <f>N28+E28</f>
        <v>71034.48700000001</v>
      </c>
    </row>
    <row r="29" spans="1:15" ht="18" customHeight="1">
      <c r="A29" s="275" t="s">
        <v>2</v>
      </c>
      <c r="B29" s="276"/>
      <c r="C29" s="266"/>
      <c r="D29" s="267"/>
      <c r="E29" s="177"/>
      <c r="F29" s="266"/>
      <c r="G29" s="267"/>
      <c r="H29" s="269"/>
      <c r="I29" s="266"/>
      <c r="J29" s="267"/>
      <c r="K29" s="269"/>
      <c r="L29" s="270"/>
      <c r="M29" s="271"/>
      <c r="N29" s="492"/>
      <c r="O29" s="502"/>
    </row>
    <row r="30" spans="1:15" ht="18" customHeight="1">
      <c r="A30" s="277" t="s">
        <v>155</v>
      </c>
      <c r="B30" s="278"/>
      <c r="C30" s="252">
        <f>SUM(C11:C15)</f>
        <v>60564.98799999998</v>
      </c>
      <c r="D30" s="254">
        <f aca="true" t="shared" si="6" ref="D30:O30">SUM(D11:D15)</f>
        <v>9936.428999999998</v>
      </c>
      <c r="E30" s="178">
        <f t="shared" si="6"/>
        <v>70501.41699999997</v>
      </c>
      <c r="F30" s="252">
        <f t="shared" si="6"/>
        <v>117425.43400000004</v>
      </c>
      <c r="G30" s="254">
        <f t="shared" si="6"/>
        <v>66226.31599999999</v>
      </c>
      <c r="H30" s="279">
        <f t="shared" si="6"/>
        <v>183651.75000000003</v>
      </c>
      <c r="I30" s="252">
        <f t="shared" si="6"/>
        <v>77326.876</v>
      </c>
      <c r="J30" s="254">
        <f t="shared" si="6"/>
        <v>28524.057000000004</v>
      </c>
      <c r="K30" s="279">
        <f t="shared" si="6"/>
        <v>105850.933</v>
      </c>
      <c r="L30" s="252">
        <f t="shared" si="6"/>
        <v>194752.31000000003</v>
      </c>
      <c r="M30" s="280">
        <f t="shared" si="6"/>
        <v>94750.373</v>
      </c>
      <c r="N30" s="493">
        <f t="shared" si="6"/>
        <v>289502.6830000001</v>
      </c>
      <c r="O30" s="503">
        <f t="shared" si="6"/>
        <v>360004.1</v>
      </c>
    </row>
    <row r="31" spans="1:15" ht="18" customHeight="1" thickBot="1">
      <c r="A31" s="277" t="s">
        <v>156</v>
      </c>
      <c r="B31" s="278"/>
      <c r="C31" s="281">
        <f>SUM(C24:C28)</f>
        <v>60979.98299999999</v>
      </c>
      <c r="D31" s="282">
        <f aca="true" t="shared" si="7" ref="D31:O31">SUM(D24:D28)</f>
        <v>6300.659999999997</v>
      </c>
      <c r="E31" s="179">
        <f t="shared" si="7"/>
        <v>67280.643</v>
      </c>
      <c r="F31" s="283">
        <f t="shared" si="7"/>
        <v>143656.593</v>
      </c>
      <c r="G31" s="282">
        <f t="shared" si="7"/>
        <v>76150.65199999999</v>
      </c>
      <c r="H31" s="284">
        <f t="shared" si="7"/>
        <v>219807.24500000002</v>
      </c>
      <c r="I31" s="283">
        <f t="shared" si="7"/>
        <v>38914.969999999994</v>
      </c>
      <c r="J31" s="282">
        <f t="shared" si="7"/>
        <v>18036.392</v>
      </c>
      <c r="K31" s="284">
        <f t="shared" si="7"/>
        <v>56951.361999999994</v>
      </c>
      <c r="L31" s="283">
        <f t="shared" si="7"/>
        <v>182571.56300000002</v>
      </c>
      <c r="M31" s="285">
        <f t="shared" si="7"/>
        <v>94187.04399999998</v>
      </c>
      <c r="N31" s="494">
        <f t="shared" si="7"/>
        <v>276758.607</v>
      </c>
      <c r="O31" s="504">
        <f t="shared" si="7"/>
        <v>344039.25</v>
      </c>
    </row>
    <row r="32" spans="1:15" ht="17.25" customHeight="1">
      <c r="A32" s="286" t="s">
        <v>1</v>
      </c>
      <c r="B32" s="276"/>
      <c r="C32" s="266"/>
      <c r="D32" s="267"/>
      <c r="E32" s="180"/>
      <c r="F32" s="266"/>
      <c r="G32" s="267"/>
      <c r="H32" s="268"/>
      <c r="I32" s="266"/>
      <c r="J32" s="267"/>
      <c r="K32" s="269"/>
      <c r="L32" s="270"/>
      <c r="M32" s="271"/>
      <c r="N32" s="495"/>
      <c r="O32" s="502"/>
    </row>
    <row r="33" spans="1:15" ht="17.25" customHeight="1">
      <c r="A33" s="277" t="s">
        <v>157</v>
      </c>
      <c r="B33" s="287"/>
      <c r="C33" s="288">
        <f>(C28/C15-1)*100</f>
        <v>-0.03386835483425443</v>
      </c>
      <c r="D33" s="289">
        <f aca="true" t="shared" si="8" ref="D33:O33">(D28/D15-1)*100</f>
        <v>-32.77028092638644</v>
      </c>
      <c r="E33" s="181">
        <f t="shared" si="8"/>
        <v>-4.294151641767929</v>
      </c>
      <c r="F33" s="288">
        <f t="shared" si="8"/>
        <v>17.04458235406814</v>
      </c>
      <c r="G33" s="290">
        <f t="shared" si="8"/>
        <v>10.183210070057203</v>
      </c>
      <c r="H33" s="181">
        <f t="shared" si="8"/>
        <v>14.56631268967259</v>
      </c>
      <c r="I33" s="291">
        <f t="shared" si="8"/>
        <v>-57.80373352262376</v>
      </c>
      <c r="J33" s="289">
        <f t="shared" si="8"/>
        <v>-47.56456391020105</v>
      </c>
      <c r="K33" s="292">
        <f t="shared" si="8"/>
        <v>-55.132315892826966</v>
      </c>
      <c r="L33" s="291">
        <f t="shared" si="8"/>
        <v>-13.646169712671785</v>
      </c>
      <c r="M33" s="293">
        <f t="shared" si="8"/>
        <v>-7.291923530637112</v>
      </c>
      <c r="N33" s="496">
        <f t="shared" si="8"/>
        <v>-11.590223145927181</v>
      </c>
      <c r="O33" s="505">
        <f t="shared" si="8"/>
        <v>-10.219872091052606</v>
      </c>
    </row>
    <row r="34" spans="1:15" ht="7.5" customHeight="1" thickBot="1">
      <c r="A34" s="294"/>
      <c r="B34" s="295"/>
      <c r="C34" s="296"/>
      <c r="D34" s="297"/>
      <c r="E34" s="182"/>
      <c r="F34" s="298"/>
      <c r="G34" s="299"/>
      <c r="H34" s="300"/>
      <c r="I34" s="298"/>
      <c r="J34" s="299"/>
      <c r="K34" s="301"/>
      <c r="L34" s="298"/>
      <c r="M34" s="302"/>
      <c r="N34" s="497"/>
      <c r="O34" s="506"/>
    </row>
    <row r="35" spans="1:15" ht="17.25" customHeight="1">
      <c r="A35" s="303" t="s">
        <v>0</v>
      </c>
      <c r="B35" s="304"/>
      <c r="C35" s="305"/>
      <c r="D35" s="306"/>
      <c r="E35" s="183"/>
      <c r="F35" s="307"/>
      <c r="G35" s="308"/>
      <c r="H35" s="309"/>
      <c r="I35" s="307"/>
      <c r="J35" s="308"/>
      <c r="K35" s="310"/>
      <c r="L35" s="307"/>
      <c r="M35" s="311"/>
      <c r="N35" s="498"/>
      <c r="O35" s="507"/>
    </row>
    <row r="36" spans="1:15" ht="17.25" customHeight="1" thickBot="1">
      <c r="A36" s="312" t="s">
        <v>158</v>
      </c>
      <c r="B36" s="313"/>
      <c r="C36" s="314">
        <f aca="true" t="shared" si="9" ref="C36:O36">(C31/C30-1)*100</f>
        <v>0.6852061128122644</v>
      </c>
      <c r="D36" s="315">
        <f t="shared" si="9"/>
        <v>-36.590298184589265</v>
      </c>
      <c r="E36" s="184">
        <f t="shared" si="9"/>
        <v>-4.568381937628252</v>
      </c>
      <c r="F36" s="314">
        <f t="shared" si="9"/>
        <v>22.33856678783912</v>
      </c>
      <c r="G36" s="316">
        <f t="shared" si="9"/>
        <v>14.985487038113355</v>
      </c>
      <c r="H36" s="184">
        <f t="shared" si="9"/>
        <v>19.686986375027725</v>
      </c>
      <c r="I36" s="317">
        <f t="shared" si="9"/>
        <v>-49.67471594222946</v>
      </c>
      <c r="J36" s="315">
        <f t="shared" si="9"/>
        <v>-36.76778867746619</v>
      </c>
      <c r="K36" s="318">
        <f t="shared" si="9"/>
        <v>-46.19663673630539</v>
      </c>
      <c r="L36" s="317">
        <f t="shared" si="9"/>
        <v>-6.254481397422196</v>
      </c>
      <c r="M36" s="319">
        <f t="shared" si="9"/>
        <v>-0.5945401396995287</v>
      </c>
      <c r="N36" s="499">
        <f t="shared" si="9"/>
        <v>-4.402057994053221</v>
      </c>
      <c r="O36" s="508">
        <f t="shared" si="9"/>
        <v>-4.434630050046651</v>
      </c>
    </row>
    <row r="37" spans="1:14" s="5" customFormat="1" ht="6" customHeight="1" thickTop="1">
      <c r="A37" s="11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11" t="s">
        <v>139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3:IV33 P36:IV36">
    <cfRule type="cellIs" priority="6" dxfId="99" operator="lessThan" stopIfTrue="1">
      <formula>0</formula>
    </cfRule>
  </conditionalFormatting>
  <conditionalFormatting sqref="A33:B33 A36:B36">
    <cfRule type="cellIs" priority="3" dxfId="99" operator="lessThan" stopIfTrue="1">
      <formula>0</formula>
    </cfRule>
  </conditionalFormatting>
  <conditionalFormatting sqref="C32:M36 O32:O36">
    <cfRule type="cellIs" priority="4" dxfId="100" operator="lessThan" stopIfTrue="1">
      <formula>0</formula>
    </cfRule>
    <cfRule type="cellIs" priority="5" dxfId="101" operator="greaterThanOrEqual" stopIfTrue="1">
      <formula>0</formula>
    </cfRule>
  </conditionalFormatting>
  <conditionalFormatting sqref="N32:N36">
    <cfRule type="cellIs" priority="1" dxfId="100" operator="lessThan" stopIfTrue="1">
      <formula>0</formula>
    </cfRule>
    <cfRule type="cellIs" priority="2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7.00390625" style="12" customWidth="1"/>
    <col min="2" max="2" width="10.140625" style="12" customWidth="1"/>
    <col min="3" max="3" width="11.421875" style="12" customWidth="1"/>
    <col min="4" max="4" width="10.00390625" style="12" bestFit="1" customWidth="1"/>
    <col min="5" max="5" width="9.00390625" style="12" customWidth="1"/>
    <col min="6" max="6" width="10.28125" style="12" customWidth="1"/>
    <col min="7" max="7" width="11.00390625" style="12" customWidth="1"/>
    <col min="8" max="8" width="10.421875" style="12" customWidth="1"/>
    <col min="9" max="9" width="7.7109375" style="12" bestFit="1" customWidth="1"/>
    <col min="10" max="10" width="11.140625" style="12" bestFit="1" customWidth="1"/>
    <col min="11" max="11" width="10.28125" style="12" customWidth="1"/>
    <col min="12" max="12" width="11.8515625" style="12" customWidth="1"/>
    <col min="13" max="13" width="9.00390625" style="12" bestFit="1" customWidth="1"/>
    <col min="14" max="14" width="11.140625" style="12" bestFit="1" customWidth="1"/>
    <col min="15" max="15" width="11.00390625" style="12" customWidth="1"/>
    <col min="16" max="16" width="11.140625" style="12" bestFit="1" customWidth="1"/>
    <col min="17" max="17" width="7.7109375" style="12" bestFit="1" customWidth="1"/>
    <col min="18" max="16384" width="9.140625" style="12" customWidth="1"/>
  </cols>
  <sheetData>
    <row r="1" spans="14:17" ht="16.5">
      <c r="N1" s="562"/>
      <c r="O1" s="562"/>
      <c r="P1" s="562" t="s">
        <v>26</v>
      </c>
      <c r="Q1" s="562"/>
    </row>
    <row r="2" ht="7.5" customHeight="1" thickBot="1"/>
    <row r="3" spans="1:17" ht="24" customHeight="1">
      <c r="A3" s="568" t="s">
        <v>36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70"/>
    </row>
    <row r="4" spans="1:17" ht="18" customHeight="1" thickBot="1">
      <c r="A4" s="571" t="s">
        <v>35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3"/>
    </row>
    <row r="5" spans="1:17" ht="15" thickBot="1">
      <c r="A5" s="553" t="s">
        <v>140</v>
      </c>
      <c r="B5" s="563" t="s">
        <v>33</v>
      </c>
      <c r="C5" s="564"/>
      <c r="D5" s="564"/>
      <c r="E5" s="564"/>
      <c r="F5" s="565"/>
      <c r="G5" s="565"/>
      <c r="H5" s="565"/>
      <c r="I5" s="566"/>
      <c r="J5" s="564" t="s">
        <v>32</v>
      </c>
      <c r="K5" s="564"/>
      <c r="L5" s="564"/>
      <c r="M5" s="564"/>
      <c r="N5" s="564"/>
      <c r="O5" s="564"/>
      <c r="P5" s="564"/>
      <c r="Q5" s="567"/>
    </row>
    <row r="6" spans="1:17" s="121" customFormat="1" ht="25.5" customHeight="1" thickBot="1">
      <c r="A6" s="554"/>
      <c r="B6" s="550" t="s">
        <v>159</v>
      </c>
      <c r="C6" s="551"/>
      <c r="D6" s="552"/>
      <c r="E6" s="556" t="s">
        <v>31</v>
      </c>
      <c r="F6" s="550" t="s">
        <v>153</v>
      </c>
      <c r="G6" s="551"/>
      <c r="H6" s="552"/>
      <c r="I6" s="558" t="s">
        <v>30</v>
      </c>
      <c r="J6" s="550" t="s">
        <v>151</v>
      </c>
      <c r="K6" s="560"/>
      <c r="L6" s="561"/>
      <c r="M6" s="556" t="s">
        <v>31</v>
      </c>
      <c r="N6" s="550" t="s">
        <v>152</v>
      </c>
      <c r="O6" s="560"/>
      <c r="P6" s="561"/>
      <c r="Q6" s="556" t="s">
        <v>30</v>
      </c>
    </row>
    <row r="7" spans="1:17" s="23" customFormat="1" ht="26.25" thickBot="1">
      <c r="A7" s="555"/>
      <c r="B7" s="27" t="s">
        <v>20</v>
      </c>
      <c r="C7" s="24" t="s">
        <v>19</v>
      </c>
      <c r="D7" s="24" t="s">
        <v>15</v>
      </c>
      <c r="E7" s="557"/>
      <c r="F7" s="27" t="s">
        <v>20</v>
      </c>
      <c r="G7" s="25" t="s">
        <v>19</v>
      </c>
      <c r="H7" s="24" t="s">
        <v>15</v>
      </c>
      <c r="I7" s="559"/>
      <c r="J7" s="27" t="s">
        <v>20</v>
      </c>
      <c r="K7" s="24" t="s">
        <v>19</v>
      </c>
      <c r="L7" s="25" t="s">
        <v>15</v>
      </c>
      <c r="M7" s="557"/>
      <c r="N7" s="26" t="s">
        <v>20</v>
      </c>
      <c r="O7" s="25" t="s">
        <v>19</v>
      </c>
      <c r="P7" s="24" t="s">
        <v>15</v>
      </c>
      <c r="Q7" s="557"/>
    </row>
    <row r="8" spans="1:17" s="15" customFormat="1" ht="17.25" customHeight="1" thickBot="1">
      <c r="A8" s="22" t="s">
        <v>22</v>
      </c>
      <c r="B8" s="18">
        <f>SUM(B9:B21)</f>
        <v>2055184</v>
      </c>
      <c r="C8" s="17">
        <f>SUM(C9:C21)</f>
        <v>57513</v>
      </c>
      <c r="D8" s="17">
        <f aca="true" t="shared" si="0" ref="D8:D18">C8+B8</f>
        <v>2112697</v>
      </c>
      <c r="E8" s="19">
        <f aca="true" t="shared" si="1" ref="E8:E18">(D8/$D$8)</f>
        <v>1</v>
      </c>
      <c r="F8" s="18">
        <f>SUM(F9:F21)</f>
        <v>1818781</v>
      </c>
      <c r="G8" s="17">
        <f>SUM(G9:G21)</f>
        <v>59345</v>
      </c>
      <c r="H8" s="17">
        <f aca="true" t="shared" si="2" ref="H8:H18">G8+F8</f>
        <v>1878126</v>
      </c>
      <c r="I8" s="16">
        <f aca="true" t="shared" si="3" ref="I8:I18">(D8/H8-1)*100</f>
        <v>12.48963062116173</v>
      </c>
      <c r="J8" s="21">
        <f>SUM(J9:J21)</f>
        <v>10004222</v>
      </c>
      <c r="K8" s="20">
        <f>SUM(K9:K21)</f>
        <v>287135</v>
      </c>
      <c r="L8" s="17">
        <f aca="true" t="shared" si="4" ref="L8:L18">K8+J8</f>
        <v>10291357</v>
      </c>
      <c r="M8" s="19">
        <f aca="true" t="shared" si="5" ref="M8:M18">(L8/$L$8)</f>
        <v>1</v>
      </c>
      <c r="N8" s="18">
        <f>SUM(N9:N21)</f>
        <v>9028657</v>
      </c>
      <c r="O8" s="17">
        <f>SUM(O9:O21)</f>
        <v>298603</v>
      </c>
      <c r="P8" s="17">
        <f aca="true" t="shared" si="6" ref="P8:P18">O8+N8</f>
        <v>9327260</v>
      </c>
      <c r="Q8" s="16">
        <f aca="true" t="shared" si="7" ref="Q8:Q17">(L8/P8-1)*100</f>
        <v>10.33633671624894</v>
      </c>
    </row>
    <row r="9" spans="1:17" s="15" customFormat="1" ht="18" customHeight="1" thickTop="1">
      <c r="A9" s="224" t="s">
        <v>164</v>
      </c>
      <c r="B9" s="225">
        <v>1082608</v>
      </c>
      <c r="C9" s="226">
        <v>6322</v>
      </c>
      <c r="D9" s="226">
        <f t="shared" si="0"/>
        <v>1088930</v>
      </c>
      <c r="E9" s="227">
        <f t="shared" si="1"/>
        <v>0.5154217571189811</v>
      </c>
      <c r="F9" s="225">
        <v>1023163</v>
      </c>
      <c r="G9" s="226">
        <v>3930</v>
      </c>
      <c r="H9" s="226">
        <f t="shared" si="2"/>
        <v>1027093</v>
      </c>
      <c r="I9" s="228">
        <f t="shared" si="3"/>
        <v>6.020584309307919</v>
      </c>
      <c r="J9" s="225">
        <v>5302164</v>
      </c>
      <c r="K9" s="226">
        <v>25672</v>
      </c>
      <c r="L9" s="226">
        <f t="shared" si="4"/>
        <v>5327836</v>
      </c>
      <c r="M9" s="227">
        <f t="shared" si="5"/>
        <v>0.5177000467479653</v>
      </c>
      <c r="N9" s="225">
        <v>5008775</v>
      </c>
      <c r="O9" s="226">
        <v>24011</v>
      </c>
      <c r="P9" s="226">
        <f t="shared" si="6"/>
        <v>5032786</v>
      </c>
      <c r="Q9" s="229">
        <f t="shared" si="7"/>
        <v>5.862558034456455</v>
      </c>
    </row>
    <row r="10" spans="1:17" s="15" customFormat="1" ht="18" customHeight="1">
      <c r="A10" s="230" t="s">
        <v>165</v>
      </c>
      <c r="B10" s="231">
        <v>392774</v>
      </c>
      <c r="C10" s="232">
        <v>791</v>
      </c>
      <c r="D10" s="232">
        <f t="shared" si="0"/>
        <v>393565</v>
      </c>
      <c r="E10" s="233">
        <f t="shared" si="1"/>
        <v>0.18628558662221795</v>
      </c>
      <c r="F10" s="231">
        <v>314750</v>
      </c>
      <c r="G10" s="232">
        <v>9505</v>
      </c>
      <c r="H10" s="232">
        <f t="shared" si="2"/>
        <v>324255</v>
      </c>
      <c r="I10" s="234">
        <f t="shared" si="3"/>
        <v>21.375152272131494</v>
      </c>
      <c r="J10" s="231">
        <v>1920735</v>
      </c>
      <c r="K10" s="232">
        <v>5561</v>
      </c>
      <c r="L10" s="232">
        <f t="shared" si="4"/>
        <v>1926296</v>
      </c>
      <c r="M10" s="233">
        <f t="shared" si="5"/>
        <v>0.18717609349282122</v>
      </c>
      <c r="N10" s="231">
        <v>1708369</v>
      </c>
      <c r="O10" s="232">
        <v>47506</v>
      </c>
      <c r="P10" s="232">
        <f t="shared" si="6"/>
        <v>1755875</v>
      </c>
      <c r="Q10" s="235">
        <f t="shared" si="7"/>
        <v>9.705759236847733</v>
      </c>
    </row>
    <row r="11" spans="1:17" s="15" customFormat="1" ht="18" customHeight="1">
      <c r="A11" s="230" t="s">
        <v>166</v>
      </c>
      <c r="B11" s="231">
        <v>289304</v>
      </c>
      <c r="C11" s="232">
        <v>4162</v>
      </c>
      <c r="D11" s="232">
        <f t="shared" si="0"/>
        <v>293466</v>
      </c>
      <c r="E11" s="233">
        <f t="shared" si="1"/>
        <v>0.13890586297987834</v>
      </c>
      <c r="F11" s="231">
        <v>242514</v>
      </c>
      <c r="G11" s="232">
        <v>968</v>
      </c>
      <c r="H11" s="232">
        <f t="shared" si="2"/>
        <v>243482</v>
      </c>
      <c r="I11" s="234">
        <f t="shared" si="3"/>
        <v>20.528827593004827</v>
      </c>
      <c r="J11" s="231">
        <v>1472792</v>
      </c>
      <c r="K11" s="232">
        <v>37975</v>
      </c>
      <c r="L11" s="232">
        <f t="shared" si="4"/>
        <v>1510767</v>
      </c>
      <c r="M11" s="233">
        <f t="shared" si="5"/>
        <v>0.1467995911520706</v>
      </c>
      <c r="N11" s="231">
        <v>1160707</v>
      </c>
      <c r="O11" s="232">
        <v>14357</v>
      </c>
      <c r="P11" s="232">
        <f t="shared" si="6"/>
        <v>1175064</v>
      </c>
      <c r="Q11" s="235">
        <f t="shared" si="7"/>
        <v>28.56891199117666</v>
      </c>
    </row>
    <row r="12" spans="1:17" s="15" customFormat="1" ht="18" customHeight="1">
      <c r="A12" s="230" t="s">
        <v>167</v>
      </c>
      <c r="B12" s="231">
        <v>137796</v>
      </c>
      <c r="C12" s="232">
        <v>11131</v>
      </c>
      <c r="D12" s="232">
        <f t="shared" si="0"/>
        <v>148927</v>
      </c>
      <c r="E12" s="233">
        <f t="shared" si="1"/>
        <v>0.07049141452844397</v>
      </c>
      <c r="F12" s="231">
        <v>90072</v>
      </c>
      <c r="G12" s="232">
        <v>5089</v>
      </c>
      <c r="H12" s="232">
        <f t="shared" si="2"/>
        <v>95161</v>
      </c>
      <c r="I12" s="234">
        <f t="shared" si="3"/>
        <v>56.500036779773225</v>
      </c>
      <c r="J12" s="231">
        <v>594818</v>
      </c>
      <c r="K12" s="232">
        <v>30849</v>
      </c>
      <c r="L12" s="232">
        <f t="shared" si="4"/>
        <v>625667</v>
      </c>
      <c r="M12" s="233">
        <f t="shared" si="5"/>
        <v>0.060795383932361884</v>
      </c>
      <c r="N12" s="231">
        <v>441200</v>
      </c>
      <c r="O12" s="232">
        <v>18678</v>
      </c>
      <c r="P12" s="232">
        <f t="shared" si="6"/>
        <v>459878</v>
      </c>
      <c r="Q12" s="235">
        <f t="shared" si="7"/>
        <v>36.05064821539625</v>
      </c>
    </row>
    <row r="13" spans="1:17" s="15" customFormat="1" ht="18" customHeight="1">
      <c r="A13" s="230" t="s">
        <v>168</v>
      </c>
      <c r="B13" s="231">
        <v>93399</v>
      </c>
      <c r="C13" s="232">
        <v>0</v>
      </c>
      <c r="D13" s="232">
        <f>C13+B13</f>
        <v>93399</v>
      </c>
      <c r="E13" s="233">
        <f>(D13/$D$8)</f>
        <v>0.04420842174717908</v>
      </c>
      <c r="F13" s="231">
        <v>96861</v>
      </c>
      <c r="G13" s="232"/>
      <c r="H13" s="232">
        <f>G13+F13</f>
        <v>96861</v>
      </c>
      <c r="I13" s="234">
        <f t="shared" si="3"/>
        <v>-3.5741939480286145</v>
      </c>
      <c r="J13" s="231">
        <v>444829</v>
      </c>
      <c r="K13" s="232"/>
      <c r="L13" s="232">
        <f>K13+J13</f>
        <v>444829</v>
      </c>
      <c r="M13" s="233">
        <f>(L13/$L$8)</f>
        <v>0.0432235515685638</v>
      </c>
      <c r="N13" s="231">
        <v>452450</v>
      </c>
      <c r="O13" s="232">
        <v>85</v>
      </c>
      <c r="P13" s="232">
        <f>O13+N13</f>
        <v>452535</v>
      </c>
      <c r="Q13" s="235">
        <f t="shared" si="7"/>
        <v>-1.7028517131271625</v>
      </c>
    </row>
    <row r="14" spans="1:17" s="15" customFormat="1" ht="18" customHeight="1">
      <c r="A14" s="230" t="s">
        <v>169</v>
      </c>
      <c r="B14" s="231">
        <v>30972</v>
      </c>
      <c r="C14" s="232">
        <v>0</v>
      </c>
      <c r="D14" s="232">
        <f>C14+B14</f>
        <v>30972</v>
      </c>
      <c r="E14" s="233">
        <f>(D14/$D$8)</f>
        <v>0.01465993467118096</v>
      </c>
      <c r="F14" s="231">
        <v>34575</v>
      </c>
      <c r="G14" s="232">
        <v>2134</v>
      </c>
      <c r="H14" s="232">
        <f>G14+F14</f>
        <v>36709</v>
      </c>
      <c r="I14" s="234">
        <f>(D14/H14-1)*100</f>
        <v>-15.628320030510235</v>
      </c>
      <c r="J14" s="231">
        <v>160664</v>
      </c>
      <c r="K14" s="232">
        <v>4194</v>
      </c>
      <c r="L14" s="232">
        <f>K14+J14</f>
        <v>164858</v>
      </c>
      <c r="M14" s="233">
        <f>(L14/$L$8)</f>
        <v>0.016019073092110203</v>
      </c>
      <c r="N14" s="231">
        <v>175632</v>
      </c>
      <c r="O14" s="232">
        <v>3611</v>
      </c>
      <c r="P14" s="232">
        <f>O14+N14</f>
        <v>179243</v>
      </c>
      <c r="Q14" s="235">
        <f>(L14/P14-1)*100</f>
        <v>-8.025418007955675</v>
      </c>
    </row>
    <row r="15" spans="1:17" s="15" customFormat="1" ht="18" customHeight="1">
      <c r="A15" s="230" t="s">
        <v>170</v>
      </c>
      <c r="B15" s="231">
        <v>28075</v>
      </c>
      <c r="C15" s="232">
        <v>0</v>
      </c>
      <c r="D15" s="232">
        <f>C15+B15</f>
        <v>28075</v>
      </c>
      <c r="E15" s="233">
        <f>(D15/$D$8)</f>
        <v>0.013288701598004824</v>
      </c>
      <c r="F15" s="231"/>
      <c r="G15" s="232"/>
      <c r="H15" s="232">
        <f>G15+F15</f>
        <v>0</v>
      </c>
      <c r="I15" s="234"/>
      <c r="J15" s="231">
        <v>65439</v>
      </c>
      <c r="K15" s="232">
        <v>1</v>
      </c>
      <c r="L15" s="232">
        <f>K15+J15</f>
        <v>65440</v>
      </c>
      <c r="M15" s="233">
        <f>(L15/$L$8)</f>
        <v>0.0063587338385015695</v>
      </c>
      <c r="N15" s="231"/>
      <c r="O15" s="232"/>
      <c r="P15" s="232">
        <f>O15+N15</f>
        <v>0</v>
      </c>
      <c r="Q15" s="235"/>
    </row>
    <row r="16" spans="1:20" s="15" customFormat="1" ht="18" customHeight="1">
      <c r="A16" s="230" t="s">
        <v>171</v>
      </c>
      <c r="B16" s="231">
        <v>0</v>
      </c>
      <c r="C16" s="232">
        <v>8504</v>
      </c>
      <c r="D16" s="232">
        <f>C16+B16</f>
        <v>8504</v>
      </c>
      <c r="E16" s="233">
        <f>(D16/$D$8)</f>
        <v>0.00402518676364855</v>
      </c>
      <c r="F16" s="231"/>
      <c r="G16" s="232">
        <v>8663</v>
      </c>
      <c r="H16" s="232">
        <f>G16+F16</f>
        <v>8663</v>
      </c>
      <c r="I16" s="234">
        <f>(D16/H16-1)*100</f>
        <v>-1.8353918965716254</v>
      </c>
      <c r="J16" s="231"/>
      <c r="K16" s="232">
        <v>51294</v>
      </c>
      <c r="L16" s="232">
        <f>K16+J16</f>
        <v>51294</v>
      </c>
      <c r="M16" s="233">
        <f>(L16/$L$8)</f>
        <v>0.00498418235806998</v>
      </c>
      <c r="N16" s="231"/>
      <c r="O16" s="232">
        <v>50339</v>
      </c>
      <c r="P16" s="232">
        <f>O16+N16</f>
        <v>50339</v>
      </c>
      <c r="Q16" s="235">
        <f>(L16/P16-1)*100</f>
        <v>1.8971374083712522</v>
      </c>
      <c r="T16" s="119"/>
    </row>
    <row r="17" spans="1:17" s="15" customFormat="1" ht="18" customHeight="1">
      <c r="A17" s="230" t="s">
        <v>172</v>
      </c>
      <c r="B17" s="231">
        <v>0</v>
      </c>
      <c r="C17" s="232">
        <v>5397</v>
      </c>
      <c r="D17" s="232">
        <f>C17+B17</f>
        <v>5397</v>
      </c>
      <c r="E17" s="233">
        <f>(D17/$D$8)</f>
        <v>0.00255455467584798</v>
      </c>
      <c r="F17" s="231"/>
      <c r="G17" s="232">
        <v>6214</v>
      </c>
      <c r="H17" s="232">
        <f>G17+F17</f>
        <v>6214</v>
      </c>
      <c r="I17" s="234">
        <f>(D17/H17-1)*100</f>
        <v>-13.147730930157708</v>
      </c>
      <c r="J17" s="231"/>
      <c r="K17" s="232">
        <v>26301</v>
      </c>
      <c r="L17" s="232">
        <f>K17+J17</f>
        <v>26301</v>
      </c>
      <c r="M17" s="233">
        <f>(L17/$L$8)</f>
        <v>0.002555639649853756</v>
      </c>
      <c r="N17" s="231"/>
      <c r="O17" s="232">
        <v>28336</v>
      </c>
      <c r="P17" s="232">
        <f>O17+N17</f>
        <v>28336</v>
      </c>
      <c r="Q17" s="235">
        <f>(L17/P17-1)*100</f>
        <v>-7.181677018633536</v>
      </c>
    </row>
    <row r="18" spans="1:17" s="15" customFormat="1" ht="18" customHeight="1">
      <c r="A18" s="230" t="s">
        <v>173</v>
      </c>
      <c r="B18" s="231">
        <v>0</v>
      </c>
      <c r="C18" s="232">
        <v>3381</v>
      </c>
      <c r="D18" s="232">
        <f>C18+B18</f>
        <v>3381</v>
      </c>
      <c r="E18" s="233">
        <f>(D18/$D$8)</f>
        <v>0.001600324135453404</v>
      </c>
      <c r="F18" s="231"/>
      <c r="G18" s="232">
        <v>5769</v>
      </c>
      <c r="H18" s="232">
        <f>G18+F18</f>
        <v>5769</v>
      </c>
      <c r="I18" s="234">
        <f>(D18/H18-1)*100</f>
        <v>-41.393655746229854</v>
      </c>
      <c r="J18" s="231"/>
      <c r="K18" s="232">
        <v>15840</v>
      </c>
      <c r="L18" s="232">
        <f>K18+J18</f>
        <v>15840</v>
      </c>
      <c r="M18" s="233">
        <f>(L18/$L$8)</f>
        <v>0.00153915562350038</v>
      </c>
      <c r="N18" s="231"/>
      <c r="O18" s="232">
        <v>27743</v>
      </c>
      <c r="P18" s="232">
        <f>O18+N18</f>
        <v>27743</v>
      </c>
      <c r="Q18" s="235">
        <f>(L18/P18-1)*100</f>
        <v>-42.90451645460116</v>
      </c>
    </row>
    <row r="19" spans="1:17" s="15" customFormat="1" ht="18" customHeight="1">
      <c r="A19" s="230" t="s">
        <v>174</v>
      </c>
      <c r="B19" s="231">
        <v>97</v>
      </c>
      <c r="C19" s="232">
        <v>2258</v>
      </c>
      <c r="D19" s="232">
        <f>C19+B19</f>
        <v>2355</v>
      </c>
      <c r="E19" s="233">
        <f>(D19/$D$8)</f>
        <v>0.0011146889497168785</v>
      </c>
      <c r="F19" s="231">
        <v>391</v>
      </c>
      <c r="G19" s="232">
        <v>2085</v>
      </c>
      <c r="H19" s="232">
        <f>G19+F19</f>
        <v>2476</v>
      </c>
      <c r="I19" s="234">
        <f>(D19/H19-1)*100</f>
        <v>-4.886914378029084</v>
      </c>
      <c r="J19" s="231">
        <v>397</v>
      </c>
      <c r="K19" s="232">
        <v>11535</v>
      </c>
      <c r="L19" s="232">
        <f>K19+J19</f>
        <v>11932</v>
      </c>
      <c r="M19" s="233">
        <f>(L19/$L$8)</f>
        <v>0.0011594195012377862</v>
      </c>
      <c r="N19" s="231">
        <v>2615</v>
      </c>
      <c r="O19" s="232">
        <v>9747</v>
      </c>
      <c r="P19" s="232">
        <f>O19+N19</f>
        <v>12362</v>
      </c>
      <c r="Q19" s="235">
        <f>(L19/P19-1)*100</f>
        <v>-3.478401553146737</v>
      </c>
    </row>
    <row r="20" spans="1:17" s="15" customFormat="1" ht="18" customHeight="1">
      <c r="A20" s="230" t="s">
        <v>175</v>
      </c>
      <c r="B20" s="231">
        <v>0</v>
      </c>
      <c r="C20" s="232">
        <v>1891</v>
      </c>
      <c r="D20" s="232">
        <f>C20+B20</f>
        <v>1891</v>
      </c>
      <c r="E20" s="233">
        <f>(D20/$D$8)</f>
        <v>0.0008950644602609839</v>
      </c>
      <c r="F20" s="231"/>
      <c r="G20" s="232">
        <v>518</v>
      </c>
      <c r="H20" s="232">
        <f>G20+F20</f>
        <v>518</v>
      </c>
      <c r="I20" s="234">
        <f>(D20/H20-1)*100</f>
        <v>265.05791505791507</v>
      </c>
      <c r="J20" s="231"/>
      <c r="K20" s="232">
        <v>8861</v>
      </c>
      <c r="L20" s="232">
        <f>K20+J20</f>
        <v>8861</v>
      </c>
      <c r="M20" s="233">
        <f>(L20/$L$8)</f>
        <v>0.0008610137613533376</v>
      </c>
      <c r="N20" s="231"/>
      <c r="O20" s="232">
        <v>2639</v>
      </c>
      <c r="P20" s="232">
        <f>O20+N20</f>
        <v>2639</v>
      </c>
      <c r="Q20" s="235">
        <f>(L20/P20-1)*100</f>
        <v>235.77112542629783</v>
      </c>
    </row>
    <row r="21" spans="1:17" s="15" customFormat="1" ht="18" customHeight="1" thickBot="1">
      <c r="A21" s="236" t="s">
        <v>176</v>
      </c>
      <c r="B21" s="237">
        <v>159</v>
      </c>
      <c r="C21" s="238">
        <v>13676</v>
      </c>
      <c r="D21" s="238">
        <f>C21+B21</f>
        <v>13835</v>
      </c>
      <c r="E21" s="239">
        <f>(D21/$D$8)</f>
        <v>0.006548501749185993</v>
      </c>
      <c r="F21" s="237">
        <v>16455</v>
      </c>
      <c r="G21" s="238">
        <v>14470</v>
      </c>
      <c r="H21" s="238">
        <f>G21+F21</f>
        <v>30925</v>
      </c>
      <c r="I21" s="240">
        <f>(D21/H21-1)*100</f>
        <v>-55.26273241713824</v>
      </c>
      <c r="J21" s="237">
        <v>42384</v>
      </c>
      <c r="K21" s="238">
        <v>69052</v>
      </c>
      <c r="L21" s="238">
        <f>K21+J21</f>
        <v>111436</v>
      </c>
      <c r="M21" s="239">
        <f>(L21/$L$8)</f>
        <v>0.010828115281590174</v>
      </c>
      <c r="N21" s="237">
        <v>78909</v>
      </c>
      <c r="O21" s="238">
        <v>71551</v>
      </c>
      <c r="P21" s="238">
        <f>O21+N21</f>
        <v>150460</v>
      </c>
      <c r="Q21" s="241">
        <f>(L21/P21-1)*100</f>
        <v>-25.936461518011434</v>
      </c>
    </row>
    <row r="22" s="14" customFormat="1" ht="6" customHeight="1" thickTop="1">
      <c r="A22" s="13"/>
    </row>
    <row r="23" ht="15">
      <c r="A23" s="31"/>
    </row>
    <row r="26" ht="14.25">
      <c r="B26" s="120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2:Q65536 I22:I65536 Q3 I3 I5 Q5">
    <cfRule type="cellIs" priority="3" dxfId="99" operator="lessThan" stopIfTrue="1">
      <formula>0</formula>
    </cfRule>
  </conditionalFormatting>
  <conditionalFormatting sqref="Q8:Q21 I8:I21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24.421875" style="12" customWidth="1"/>
    <col min="2" max="2" width="10.421875" style="12" customWidth="1"/>
    <col min="3" max="3" width="11.140625" style="12" customWidth="1"/>
    <col min="4" max="4" width="8.140625" style="12" bestFit="1" customWidth="1"/>
    <col min="5" max="5" width="10.140625" style="12" bestFit="1" customWidth="1"/>
    <col min="6" max="6" width="8.8515625" style="12" customWidth="1"/>
    <col min="7" max="7" width="12.28125" style="12" customWidth="1"/>
    <col min="8" max="8" width="8.00390625" style="12" bestFit="1" customWidth="1"/>
    <col min="9" max="9" width="7.7109375" style="12" bestFit="1" customWidth="1"/>
    <col min="10" max="10" width="9.421875" style="12" customWidth="1"/>
    <col min="11" max="11" width="11.28125" style="12" customWidth="1"/>
    <col min="12" max="12" width="9.00390625" style="12" customWidth="1"/>
    <col min="13" max="13" width="10.421875" style="12" customWidth="1"/>
    <col min="14" max="14" width="9.00390625" style="12" customWidth="1"/>
    <col min="15" max="15" width="10.8515625" style="12" customWidth="1"/>
    <col min="16" max="16" width="7.8515625" style="12" customWidth="1"/>
    <col min="17" max="17" width="7.7109375" style="12" bestFit="1" customWidth="1"/>
    <col min="18" max="16384" width="9.140625" style="12" customWidth="1"/>
  </cols>
  <sheetData>
    <row r="1" spans="14:17" ht="16.5">
      <c r="N1" s="562"/>
      <c r="O1" s="562"/>
      <c r="P1" s="562" t="s">
        <v>26</v>
      </c>
      <c r="Q1" s="562"/>
    </row>
    <row r="2" ht="7.5" customHeight="1" thickBot="1"/>
    <row r="3" spans="1:17" ht="24" customHeight="1">
      <c r="A3" s="568" t="s">
        <v>38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70"/>
    </row>
    <row r="4" spans="1:17" ht="16.5" customHeight="1" thickBot="1">
      <c r="A4" s="571" t="s">
        <v>35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3"/>
    </row>
    <row r="5" spans="1:17" ht="15" thickBot="1">
      <c r="A5" s="577" t="s">
        <v>34</v>
      </c>
      <c r="B5" s="563" t="s">
        <v>33</v>
      </c>
      <c r="C5" s="564"/>
      <c r="D5" s="564"/>
      <c r="E5" s="564"/>
      <c r="F5" s="565"/>
      <c r="G5" s="565"/>
      <c r="H5" s="565"/>
      <c r="I5" s="566"/>
      <c r="J5" s="564" t="s">
        <v>32</v>
      </c>
      <c r="K5" s="564"/>
      <c r="L5" s="564"/>
      <c r="M5" s="564"/>
      <c r="N5" s="564"/>
      <c r="O5" s="564"/>
      <c r="P5" s="564"/>
      <c r="Q5" s="567"/>
    </row>
    <row r="6" spans="1:17" s="28" customFormat="1" ht="25.5" customHeight="1" thickBot="1">
      <c r="A6" s="578"/>
      <c r="B6" s="574" t="s">
        <v>159</v>
      </c>
      <c r="C6" s="575"/>
      <c r="D6" s="576"/>
      <c r="E6" s="556" t="s">
        <v>31</v>
      </c>
      <c r="F6" s="574" t="s">
        <v>153</v>
      </c>
      <c r="G6" s="575"/>
      <c r="H6" s="576"/>
      <c r="I6" s="558" t="s">
        <v>30</v>
      </c>
      <c r="J6" s="574" t="s">
        <v>151</v>
      </c>
      <c r="K6" s="575"/>
      <c r="L6" s="576"/>
      <c r="M6" s="556" t="s">
        <v>31</v>
      </c>
      <c r="N6" s="574" t="s">
        <v>152</v>
      </c>
      <c r="O6" s="575"/>
      <c r="P6" s="576"/>
      <c r="Q6" s="556" t="s">
        <v>30</v>
      </c>
    </row>
    <row r="7" spans="1:17" s="23" customFormat="1" ht="26.25" thickBot="1">
      <c r="A7" s="579"/>
      <c r="B7" s="27" t="s">
        <v>20</v>
      </c>
      <c r="C7" s="24" t="s">
        <v>19</v>
      </c>
      <c r="D7" s="24" t="s">
        <v>15</v>
      </c>
      <c r="E7" s="557"/>
      <c r="F7" s="27" t="s">
        <v>20</v>
      </c>
      <c r="G7" s="25" t="s">
        <v>19</v>
      </c>
      <c r="H7" s="24" t="s">
        <v>15</v>
      </c>
      <c r="I7" s="559"/>
      <c r="J7" s="27" t="s">
        <v>20</v>
      </c>
      <c r="K7" s="24" t="s">
        <v>19</v>
      </c>
      <c r="L7" s="25" t="s">
        <v>15</v>
      </c>
      <c r="M7" s="557"/>
      <c r="N7" s="26" t="s">
        <v>20</v>
      </c>
      <c r="O7" s="25" t="s">
        <v>19</v>
      </c>
      <c r="P7" s="24" t="s">
        <v>15</v>
      </c>
      <c r="Q7" s="557"/>
    </row>
    <row r="8" spans="1:17" s="694" customFormat="1" ht="17.25" customHeight="1" thickBot="1">
      <c r="A8" s="689" t="s">
        <v>22</v>
      </c>
      <c r="B8" s="690">
        <f>SUM(B9:B23)</f>
        <v>12922.142999999996</v>
      </c>
      <c r="C8" s="691">
        <f>SUM(C9:C23)</f>
        <v>1300.1709999999998</v>
      </c>
      <c r="D8" s="691">
        <f>C8+B8</f>
        <v>14222.313999999997</v>
      </c>
      <c r="E8" s="692">
        <f>(D8/$D$8)</f>
        <v>1</v>
      </c>
      <c r="F8" s="690">
        <f>SUM(F9:F23)</f>
        <v>12926.521</v>
      </c>
      <c r="G8" s="691">
        <f>SUM(G9:G23)</f>
        <v>1933.9230000000002</v>
      </c>
      <c r="H8" s="691">
        <f>G8+F8</f>
        <v>14860.444000000001</v>
      </c>
      <c r="I8" s="693">
        <f>(D8/H8-1)*100</f>
        <v>-4.29415164176794</v>
      </c>
      <c r="J8" s="690">
        <f>SUM(J9:J23)</f>
        <v>60979.98299999998</v>
      </c>
      <c r="K8" s="691">
        <f>SUM(K9:K23)</f>
        <v>6300.660000000001</v>
      </c>
      <c r="L8" s="691">
        <f>K8+J8</f>
        <v>67280.64299999998</v>
      </c>
      <c r="M8" s="692">
        <f>(L8/$L$8)</f>
        <v>1</v>
      </c>
      <c r="N8" s="690">
        <f>SUM(N9:N23)</f>
        <v>60564.98799999999</v>
      </c>
      <c r="O8" s="691">
        <f>SUM(O9:O23)</f>
        <v>9936.429000000004</v>
      </c>
      <c r="P8" s="691">
        <f>O8+N8</f>
        <v>70501.41699999999</v>
      </c>
      <c r="Q8" s="693">
        <f>(L8/P8-1)*100</f>
        <v>-4.568381937628296</v>
      </c>
    </row>
    <row r="9" spans="1:17" s="15" customFormat="1" ht="17.25" customHeight="1" thickTop="1">
      <c r="A9" s="224" t="s">
        <v>164</v>
      </c>
      <c r="B9" s="225">
        <v>5508.666999999999</v>
      </c>
      <c r="C9" s="226">
        <v>10.72</v>
      </c>
      <c r="D9" s="226">
        <f>C9+B9</f>
        <v>5519.386999999999</v>
      </c>
      <c r="E9" s="227">
        <f>(D9/$D$8)</f>
        <v>0.38807939411265985</v>
      </c>
      <c r="F9" s="225">
        <v>6233.406999999999</v>
      </c>
      <c r="G9" s="226">
        <v>14.613</v>
      </c>
      <c r="H9" s="226">
        <f>G9+F9</f>
        <v>6248.0199999999995</v>
      </c>
      <c r="I9" s="228">
        <f>(D9/H9-1)*100</f>
        <v>-11.66182246535704</v>
      </c>
      <c r="J9" s="225">
        <v>26960.41199999999</v>
      </c>
      <c r="K9" s="226">
        <v>88.11900000000001</v>
      </c>
      <c r="L9" s="226">
        <f>K9+J9</f>
        <v>27048.530999999988</v>
      </c>
      <c r="M9" s="227">
        <f>(L9/$L$8)</f>
        <v>0.4020254532941963</v>
      </c>
      <c r="N9" s="225">
        <v>29325.67199999999</v>
      </c>
      <c r="O9" s="226">
        <v>111.91299999999993</v>
      </c>
      <c r="P9" s="226">
        <f>O9+N9</f>
        <v>29437.584999999992</v>
      </c>
      <c r="Q9" s="229">
        <f>(L9/P9-1)*100</f>
        <v>-8.115658944169512</v>
      </c>
    </row>
    <row r="10" spans="1:17" s="15" customFormat="1" ht="17.25" customHeight="1">
      <c r="A10" s="230" t="s">
        <v>177</v>
      </c>
      <c r="B10" s="231">
        <v>3923.0890000000013</v>
      </c>
      <c r="C10" s="232">
        <v>0</v>
      </c>
      <c r="D10" s="232">
        <f>C10+B10</f>
        <v>3923.0890000000013</v>
      </c>
      <c r="E10" s="233">
        <f>(D10/$D$8)</f>
        <v>0.2758404152798203</v>
      </c>
      <c r="F10" s="231">
        <v>2603.968</v>
      </c>
      <c r="G10" s="232"/>
      <c r="H10" s="232">
        <f>G10+F10</f>
        <v>2603.968</v>
      </c>
      <c r="I10" s="234">
        <f>(D10/H10-1)*100</f>
        <v>50.658111005972486</v>
      </c>
      <c r="J10" s="231">
        <v>18120.86599999999</v>
      </c>
      <c r="K10" s="232"/>
      <c r="L10" s="232">
        <f>K10+J10</f>
        <v>18120.86599999999</v>
      </c>
      <c r="M10" s="233">
        <f>(L10/$L$8)</f>
        <v>0.2693325329842641</v>
      </c>
      <c r="N10" s="231">
        <v>12353.100000000002</v>
      </c>
      <c r="O10" s="232"/>
      <c r="P10" s="232">
        <f>O10+N10</f>
        <v>12353.100000000002</v>
      </c>
      <c r="Q10" s="235">
        <f>(L10/P10-1)*100</f>
        <v>46.6908387368352</v>
      </c>
    </row>
    <row r="11" spans="1:17" s="15" customFormat="1" ht="17.25" customHeight="1">
      <c r="A11" s="230" t="s">
        <v>165</v>
      </c>
      <c r="B11" s="231">
        <v>2293.076</v>
      </c>
      <c r="C11" s="232">
        <v>2.221</v>
      </c>
      <c r="D11" s="232">
        <f>C11+B11</f>
        <v>2295.297</v>
      </c>
      <c r="E11" s="233">
        <f>(D11/$D$8)</f>
        <v>0.16138702886182943</v>
      </c>
      <c r="F11" s="231">
        <v>1592.8760000000002</v>
      </c>
      <c r="G11" s="232">
        <v>68.92699999999999</v>
      </c>
      <c r="H11" s="232">
        <f>G11+F11</f>
        <v>1661.803</v>
      </c>
      <c r="I11" s="234">
        <f>(D11/H11-1)*100</f>
        <v>38.1208843647532</v>
      </c>
      <c r="J11" s="231">
        <v>9996.679999999998</v>
      </c>
      <c r="K11" s="232">
        <v>20.337</v>
      </c>
      <c r="L11" s="232">
        <f>K11+J11</f>
        <v>10017.016999999998</v>
      </c>
      <c r="M11" s="233">
        <f>(L11/$L$8)</f>
        <v>0.14888408542706705</v>
      </c>
      <c r="N11" s="231">
        <v>8109.180000000001</v>
      </c>
      <c r="O11" s="232">
        <v>377.886</v>
      </c>
      <c r="P11" s="232">
        <f>O11+N11</f>
        <v>8487.066</v>
      </c>
      <c r="Q11" s="235">
        <f>(L11/P11-1)*100</f>
        <v>18.02685403883977</v>
      </c>
    </row>
    <row r="12" spans="1:17" s="15" customFormat="1" ht="17.25" customHeight="1">
      <c r="A12" s="230" t="s">
        <v>178</v>
      </c>
      <c r="B12" s="231">
        <v>197.981</v>
      </c>
      <c r="C12" s="232">
        <v>296.07899999999995</v>
      </c>
      <c r="D12" s="232">
        <f aca="true" t="shared" si="0" ref="D12:D20">C12+B12</f>
        <v>494.05999999999995</v>
      </c>
      <c r="E12" s="233">
        <f aca="true" t="shared" si="1" ref="E12:E20">(D12/$D$8)</f>
        <v>0.034738369578958816</v>
      </c>
      <c r="F12" s="231">
        <v>301.164</v>
      </c>
      <c r="G12" s="232">
        <v>1034.954</v>
      </c>
      <c r="H12" s="232">
        <f aca="true" t="shared" si="2" ref="H12:H20">G12+F12</f>
        <v>1336.118</v>
      </c>
      <c r="I12" s="234">
        <f aca="true" t="shared" si="3" ref="I12:I21">(D12/H12-1)*100</f>
        <v>-63.022727034588264</v>
      </c>
      <c r="J12" s="231">
        <v>911.005</v>
      </c>
      <c r="K12" s="232">
        <v>1957.1629999999998</v>
      </c>
      <c r="L12" s="232">
        <f aca="true" t="shared" si="4" ref="L12:L20">K12+J12</f>
        <v>2868.1679999999997</v>
      </c>
      <c r="M12" s="233">
        <f aca="true" t="shared" si="5" ref="M12:M20">(L12/$L$8)</f>
        <v>0.04262991362909538</v>
      </c>
      <c r="N12" s="231">
        <v>1325.6269999999997</v>
      </c>
      <c r="O12" s="232">
        <v>5231.173000000001</v>
      </c>
      <c r="P12" s="232">
        <f aca="true" t="shared" si="6" ref="P12:P20">O12+N12</f>
        <v>6556.8</v>
      </c>
      <c r="Q12" s="235">
        <f aca="true" t="shared" si="7" ref="Q12:Q20">(L12/P12-1)*100</f>
        <v>-56.25658857979503</v>
      </c>
    </row>
    <row r="13" spans="1:17" s="15" customFormat="1" ht="17.25" customHeight="1">
      <c r="A13" s="230" t="s">
        <v>179</v>
      </c>
      <c r="B13" s="231">
        <v>212.73100000000002</v>
      </c>
      <c r="C13" s="232">
        <v>194.406</v>
      </c>
      <c r="D13" s="232">
        <f t="shared" si="0"/>
        <v>407.13700000000006</v>
      </c>
      <c r="E13" s="233">
        <f t="shared" si="1"/>
        <v>0.028626635581242274</v>
      </c>
      <c r="F13" s="231">
        <v>898.6800000000002</v>
      </c>
      <c r="G13" s="232">
        <v>230.841</v>
      </c>
      <c r="H13" s="232">
        <f t="shared" si="2"/>
        <v>1129.5210000000002</v>
      </c>
      <c r="I13" s="234">
        <f t="shared" si="3"/>
        <v>-63.95489769557183</v>
      </c>
      <c r="J13" s="231">
        <v>1105.9470000000003</v>
      </c>
      <c r="K13" s="232">
        <v>921.7900000000001</v>
      </c>
      <c r="L13" s="232">
        <f t="shared" si="4"/>
        <v>2027.7370000000005</v>
      </c>
      <c r="M13" s="233">
        <f t="shared" si="5"/>
        <v>0.030138490204381682</v>
      </c>
      <c r="N13" s="231">
        <v>4063.010999999999</v>
      </c>
      <c r="O13" s="232">
        <v>1067.185</v>
      </c>
      <c r="P13" s="232">
        <f t="shared" si="6"/>
        <v>5130.195999999999</v>
      </c>
      <c r="Q13" s="235">
        <f t="shared" si="7"/>
        <v>-60.474473100053075</v>
      </c>
    </row>
    <row r="14" spans="1:17" s="15" customFormat="1" ht="17.25" customHeight="1">
      <c r="A14" s="230" t="s">
        <v>180</v>
      </c>
      <c r="B14" s="231">
        <v>232.94499999999996</v>
      </c>
      <c r="C14" s="232">
        <v>0</v>
      </c>
      <c r="D14" s="232">
        <f t="shared" si="0"/>
        <v>232.94499999999996</v>
      </c>
      <c r="E14" s="233">
        <f t="shared" si="1"/>
        <v>0.01637883961780059</v>
      </c>
      <c r="F14" s="231">
        <v>284.98</v>
      </c>
      <c r="G14" s="232"/>
      <c r="H14" s="232">
        <f t="shared" si="2"/>
        <v>284.98</v>
      </c>
      <c r="I14" s="234">
        <f t="shared" si="3"/>
        <v>-18.259176082532125</v>
      </c>
      <c r="J14" s="231">
        <v>1225.86</v>
      </c>
      <c r="K14" s="232"/>
      <c r="L14" s="232">
        <f t="shared" si="4"/>
        <v>1225.86</v>
      </c>
      <c r="M14" s="233">
        <f t="shared" si="5"/>
        <v>0.018220099353093284</v>
      </c>
      <c r="N14" s="231">
        <v>1437.841</v>
      </c>
      <c r="O14" s="232"/>
      <c r="P14" s="232">
        <f t="shared" si="6"/>
        <v>1437.841</v>
      </c>
      <c r="Q14" s="235">
        <f t="shared" si="7"/>
        <v>-14.743007050153667</v>
      </c>
    </row>
    <row r="15" spans="1:17" s="15" customFormat="1" ht="17.25" customHeight="1">
      <c r="A15" s="230" t="s">
        <v>181</v>
      </c>
      <c r="B15" s="231">
        <v>195.337</v>
      </c>
      <c r="C15" s="232">
        <v>0</v>
      </c>
      <c r="D15" s="232">
        <f t="shared" si="0"/>
        <v>195.337</v>
      </c>
      <c r="E15" s="233">
        <f t="shared" si="1"/>
        <v>0.01373454418176958</v>
      </c>
      <c r="F15" s="231">
        <v>474.55899999999997</v>
      </c>
      <c r="G15" s="232">
        <v>100.545</v>
      </c>
      <c r="H15" s="232">
        <f t="shared" si="2"/>
        <v>575.1039999999999</v>
      </c>
      <c r="I15" s="234">
        <f t="shared" si="3"/>
        <v>-66.03449115290452</v>
      </c>
      <c r="J15" s="231">
        <v>1080.4859999999996</v>
      </c>
      <c r="K15" s="232">
        <v>68.406</v>
      </c>
      <c r="L15" s="232">
        <f t="shared" si="4"/>
        <v>1148.8919999999996</v>
      </c>
      <c r="M15" s="233">
        <f t="shared" si="5"/>
        <v>0.017076115042479603</v>
      </c>
      <c r="N15" s="231">
        <v>1556.24</v>
      </c>
      <c r="O15" s="232">
        <v>100.545</v>
      </c>
      <c r="P15" s="232">
        <f t="shared" si="6"/>
        <v>1656.785</v>
      </c>
      <c r="Q15" s="235">
        <f t="shared" si="7"/>
        <v>-30.655335484085168</v>
      </c>
    </row>
    <row r="16" spans="1:17" s="15" customFormat="1" ht="17.25" customHeight="1">
      <c r="A16" s="230" t="s">
        <v>182</v>
      </c>
      <c r="B16" s="231">
        <v>0</v>
      </c>
      <c r="C16" s="232">
        <v>178.329</v>
      </c>
      <c r="D16" s="232">
        <f t="shared" si="0"/>
        <v>178.329</v>
      </c>
      <c r="E16" s="233">
        <f t="shared" si="1"/>
        <v>0.01253867689885064</v>
      </c>
      <c r="F16" s="231"/>
      <c r="G16" s="232"/>
      <c r="H16" s="232">
        <f t="shared" si="2"/>
        <v>0</v>
      </c>
      <c r="I16" s="234" t="e">
        <f t="shared" si="3"/>
        <v>#DIV/0!</v>
      </c>
      <c r="J16" s="231"/>
      <c r="K16" s="232">
        <v>305.486</v>
      </c>
      <c r="L16" s="232">
        <f t="shared" si="4"/>
        <v>305.486</v>
      </c>
      <c r="M16" s="233">
        <f t="shared" si="5"/>
        <v>0.004540473847730618</v>
      </c>
      <c r="N16" s="231"/>
      <c r="O16" s="232">
        <v>41.69</v>
      </c>
      <c r="P16" s="232">
        <f t="shared" si="6"/>
        <v>41.69</v>
      </c>
      <c r="Q16" s="235">
        <f t="shared" si="7"/>
        <v>632.7560566082993</v>
      </c>
    </row>
    <row r="17" spans="1:17" s="15" customFormat="1" ht="17.25" customHeight="1">
      <c r="A17" s="230" t="s">
        <v>169</v>
      </c>
      <c r="B17" s="231">
        <v>172.661</v>
      </c>
      <c r="C17" s="232">
        <v>0</v>
      </c>
      <c r="D17" s="232">
        <f>C17+B17</f>
        <v>172.661</v>
      </c>
      <c r="E17" s="233">
        <f>(D17/$D$8)</f>
        <v>0.012140148220606016</v>
      </c>
      <c r="F17" s="231">
        <v>253.02100000000002</v>
      </c>
      <c r="G17" s="232">
        <v>4.119</v>
      </c>
      <c r="H17" s="232">
        <f>G17+F17</f>
        <v>257.14</v>
      </c>
      <c r="I17" s="234">
        <f>(D17/H17-1)*100</f>
        <v>-32.853309481216456</v>
      </c>
      <c r="J17" s="231">
        <v>768.729</v>
      </c>
      <c r="K17" s="232">
        <v>10.886999999999999</v>
      </c>
      <c r="L17" s="232">
        <f>K17+J17</f>
        <v>779.616</v>
      </c>
      <c r="M17" s="233">
        <f>(L17/$L$8)</f>
        <v>0.011587523026496644</v>
      </c>
      <c r="N17" s="231">
        <v>1289.7499999999998</v>
      </c>
      <c r="O17" s="232">
        <v>24.323</v>
      </c>
      <c r="P17" s="232">
        <f>O17+N17</f>
        <v>1314.0729999999999</v>
      </c>
      <c r="Q17" s="235">
        <f>(L17/P17-1)*100</f>
        <v>-40.67178916239813</v>
      </c>
    </row>
    <row r="18" spans="1:17" s="15" customFormat="1" ht="17.25" customHeight="1">
      <c r="A18" s="230" t="s">
        <v>171</v>
      </c>
      <c r="B18" s="231">
        <v>0</v>
      </c>
      <c r="C18" s="232">
        <v>106.49100000000001</v>
      </c>
      <c r="D18" s="232">
        <f t="shared" si="0"/>
        <v>106.49100000000001</v>
      </c>
      <c r="E18" s="233">
        <f t="shared" si="1"/>
        <v>0.007487600119080485</v>
      </c>
      <c r="F18" s="231"/>
      <c r="G18" s="232">
        <v>98.78599999999997</v>
      </c>
      <c r="H18" s="232">
        <f t="shared" si="2"/>
        <v>98.78599999999997</v>
      </c>
      <c r="I18" s="234">
        <f t="shared" si="3"/>
        <v>7.79968821492929</v>
      </c>
      <c r="J18" s="231"/>
      <c r="K18" s="232">
        <v>597.7650000000002</v>
      </c>
      <c r="L18" s="232">
        <f t="shared" si="4"/>
        <v>597.7650000000002</v>
      </c>
      <c r="M18" s="233">
        <f t="shared" si="5"/>
        <v>0.008884650522736537</v>
      </c>
      <c r="N18" s="231"/>
      <c r="O18" s="232">
        <v>594.1650000000008</v>
      </c>
      <c r="P18" s="232">
        <f t="shared" si="6"/>
        <v>594.1650000000008</v>
      </c>
      <c r="Q18" s="235">
        <f t="shared" si="7"/>
        <v>0.6058923026431184</v>
      </c>
    </row>
    <row r="19" spans="1:17" s="15" customFormat="1" ht="17.25" customHeight="1">
      <c r="A19" s="230" t="s">
        <v>183</v>
      </c>
      <c r="B19" s="231">
        <v>0</v>
      </c>
      <c r="C19" s="232">
        <v>104.681</v>
      </c>
      <c r="D19" s="232">
        <f t="shared" si="0"/>
        <v>104.681</v>
      </c>
      <c r="E19" s="233">
        <f t="shared" si="1"/>
        <v>0.0073603353153361695</v>
      </c>
      <c r="F19" s="231"/>
      <c r="G19" s="232">
        <v>32.98799999999999</v>
      </c>
      <c r="H19" s="232">
        <f t="shared" si="2"/>
        <v>32.98799999999999</v>
      </c>
      <c r="I19" s="234">
        <f t="shared" si="3"/>
        <v>217.33054444040266</v>
      </c>
      <c r="J19" s="231"/>
      <c r="K19" s="232">
        <v>483.48499999999973</v>
      </c>
      <c r="L19" s="232">
        <f t="shared" si="4"/>
        <v>483.48499999999973</v>
      </c>
      <c r="M19" s="233">
        <f t="shared" si="5"/>
        <v>0.007186093628742517</v>
      </c>
      <c r="N19" s="231"/>
      <c r="O19" s="232">
        <v>192.916</v>
      </c>
      <c r="P19" s="232">
        <f t="shared" si="6"/>
        <v>192.916</v>
      </c>
      <c r="Q19" s="235">
        <f t="shared" si="7"/>
        <v>150.61944058553968</v>
      </c>
    </row>
    <row r="20" spans="1:17" s="15" customFormat="1" ht="17.25" customHeight="1">
      <c r="A20" s="230" t="s">
        <v>175</v>
      </c>
      <c r="B20" s="231">
        <v>0</v>
      </c>
      <c r="C20" s="232">
        <v>92.79800000000002</v>
      </c>
      <c r="D20" s="232">
        <f t="shared" si="0"/>
        <v>92.79800000000002</v>
      </c>
      <c r="E20" s="233">
        <f t="shared" si="1"/>
        <v>0.00652481726953856</v>
      </c>
      <c r="F20" s="231"/>
      <c r="G20" s="232">
        <v>32.393</v>
      </c>
      <c r="H20" s="232">
        <f t="shared" si="2"/>
        <v>32.393</v>
      </c>
      <c r="I20" s="234">
        <f t="shared" si="3"/>
        <v>186.4754730960393</v>
      </c>
      <c r="J20" s="231"/>
      <c r="K20" s="232">
        <v>312.634</v>
      </c>
      <c r="L20" s="232">
        <f t="shared" si="4"/>
        <v>312.634</v>
      </c>
      <c r="M20" s="233">
        <f t="shared" si="5"/>
        <v>0.0046467154007431245</v>
      </c>
      <c r="N20" s="231"/>
      <c r="O20" s="232">
        <v>128.09499999999997</v>
      </c>
      <c r="P20" s="232">
        <f t="shared" si="6"/>
        <v>128.09499999999997</v>
      </c>
      <c r="Q20" s="235">
        <f t="shared" si="7"/>
        <v>144.0641711229947</v>
      </c>
    </row>
    <row r="21" spans="1:17" s="15" customFormat="1" ht="17.25" customHeight="1">
      <c r="A21" s="230" t="s">
        <v>184</v>
      </c>
      <c r="B21" s="231">
        <v>84.42500000000001</v>
      </c>
      <c r="C21" s="232">
        <v>0</v>
      </c>
      <c r="D21" s="232">
        <f>C21+B21</f>
        <v>84.42500000000001</v>
      </c>
      <c r="E21" s="233">
        <f>(D21/$D$8)</f>
        <v>0.005936094506140142</v>
      </c>
      <c r="F21" s="231">
        <v>175.3760000000001</v>
      </c>
      <c r="G21" s="232"/>
      <c r="H21" s="232">
        <f>G21+F21</f>
        <v>175.3760000000001</v>
      </c>
      <c r="I21" s="234">
        <f t="shared" si="3"/>
        <v>-51.86057385275068</v>
      </c>
      <c r="J21" s="231">
        <v>272.709</v>
      </c>
      <c r="K21" s="232"/>
      <c r="L21" s="232">
        <f>K21+J21</f>
        <v>272.709</v>
      </c>
      <c r="M21" s="233">
        <f>(L21/$L$8)</f>
        <v>0.004053305495311632</v>
      </c>
      <c r="N21" s="231">
        <v>638.5039999999997</v>
      </c>
      <c r="O21" s="232"/>
      <c r="P21" s="232">
        <f>O21+N21</f>
        <v>638.5039999999997</v>
      </c>
      <c r="Q21" s="235">
        <f>(L21/P21-1)*100</f>
        <v>-57.289382682019195</v>
      </c>
    </row>
    <row r="22" spans="1:17" s="15" customFormat="1" ht="17.25" customHeight="1">
      <c r="A22" s="230" t="s">
        <v>168</v>
      </c>
      <c r="B22" s="231">
        <v>83.696</v>
      </c>
      <c r="C22" s="232">
        <v>0</v>
      </c>
      <c r="D22" s="232">
        <f>C22+B22</f>
        <v>83.696</v>
      </c>
      <c r="E22" s="233">
        <f>(D22/$D$8)</f>
        <v>0.005884837024411078</v>
      </c>
      <c r="F22" s="231">
        <v>80.143</v>
      </c>
      <c r="G22" s="232"/>
      <c r="H22" s="232">
        <f>G22+F22</f>
        <v>80.143</v>
      </c>
      <c r="I22" s="234"/>
      <c r="J22" s="231">
        <v>382.7579999999999</v>
      </c>
      <c r="K22" s="232"/>
      <c r="L22" s="232">
        <f>K22+J22</f>
        <v>382.7579999999999</v>
      </c>
      <c r="M22" s="233">
        <f>(L22/$L$8)</f>
        <v>0.005688976545601683</v>
      </c>
      <c r="N22" s="231">
        <v>355.8079999999999</v>
      </c>
      <c r="O22" s="232"/>
      <c r="P22" s="232">
        <f>O22+N22</f>
        <v>355.8079999999999</v>
      </c>
      <c r="Q22" s="235"/>
    </row>
    <row r="23" spans="1:17" s="15" customFormat="1" ht="17.25" customHeight="1" thickBot="1">
      <c r="A23" s="236" t="s">
        <v>176</v>
      </c>
      <c r="B23" s="237">
        <v>17.535</v>
      </c>
      <c r="C23" s="238">
        <v>314.44599999999986</v>
      </c>
      <c r="D23" s="238">
        <f>C23+B23</f>
        <v>331.9809999999999</v>
      </c>
      <c r="E23" s="239">
        <f>(D23/$D$8)</f>
        <v>0.02334226343195629</v>
      </c>
      <c r="F23" s="237">
        <v>28.346999999999998</v>
      </c>
      <c r="G23" s="238">
        <v>315.75699999999995</v>
      </c>
      <c r="H23" s="238">
        <f>G23+F23</f>
        <v>344.1039999999999</v>
      </c>
      <c r="I23" s="240">
        <f>(D23/H23-1)*100</f>
        <v>-3.5230627949689786</v>
      </c>
      <c r="J23" s="237">
        <v>154.53099999999998</v>
      </c>
      <c r="K23" s="238">
        <v>1534.5880000000004</v>
      </c>
      <c r="L23" s="238">
        <f>K23+J23</f>
        <v>1689.1190000000004</v>
      </c>
      <c r="M23" s="239">
        <f>(L23/$L$8)</f>
        <v>0.0251055715980598</v>
      </c>
      <c r="N23" s="237">
        <v>110.25500000000002</v>
      </c>
      <c r="O23" s="238">
        <v>2066.5380000000005</v>
      </c>
      <c r="P23" s="238">
        <f>O23+N23</f>
        <v>2176.7930000000006</v>
      </c>
      <c r="Q23" s="241">
        <f>(L23/P23-1)*100</f>
        <v>-22.403324523737446</v>
      </c>
    </row>
    <row r="24" s="14" customFormat="1" ht="6.75" customHeight="1" thickTop="1">
      <c r="A24" s="29"/>
    </row>
    <row r="25" ht="14.25">
      <c r="A25" s="12" t="s">
        <v>144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3 I3 Q24:Q65536 I24:I65536">
    <cfRule type="cellIs" priority="8" dxfId="99" operator="lessThan" stopIfTrue="1">
      <formula>0</formula>
    </cfRule>
  </conditionalFormatting>
  <conditionalFormatting sqref="Q8:Q23 I8:I23">
    <cfRule type="cellIs" priority="9" dxfId="99" operator="lessThan" stopIfTrue="1">
      <formula>0</formula>
    </cfRule>
    <cfRule type="cellIs" priority="10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30" customWidth="1"/>
    <col min="2" max="2" width="10.57421875" style="30" bestFit="1" customWidth="1"/>
    <col min="3" max="3" width="12.421875" style="30" bestFit="1" customWidth="1"/>
    <col min="4" max="4" width="9.57421875" style="30" bestFit="1" customWidth="1"/>
    <col min="5" max="5" width="11.7109375" style="30" bestFit="1" customWidth="1"/>
    <col min="6" max="6" width="11.7109375" style="30" customWidth="1"/>
    <col min="7" max="7" width="10.7109375" style="30" customWidth="1"/>
    <col min="8" max="8" width="10.421875" style="30" bestFit="1" customWidth="1"/>
    <col min="9" max="9" width="11.7109375" style="30" bestFit="1" customWidth="1"/>
    <col min="10" max="10" width="9.57421875" style="30" bestFit="1" customWidth="1"/>
    <col min="11" max="11" width="11.7109375" style="30" bestFit="1" customWidth="1"/>
    <col min="12" max="12" width="10.8515625" style="30" customWidth="1"/>
    <col min="13" max="13" width="9.421875" style="30" customWidth="1"/>
    <col min="14" max="14" width="11.140625" style="30" customWidth="1"/>
    <col min="15" max="15" width="12.421875" style="30" bestFit="1" customWidth="1"/>
    <col min="16" max="16" width="9.421875" style="30" customWidth="1"/>
    <col min="17" max="17" width="10.57421875" style="30" bestFit="1" customWidth="1"/>
    <col min="18" max="18" width="12.7109375" style="30" bestFit="1" customWidth="1"/>
    <col min="19" max="19" width="10.140625" style="30" customWidth="1"/>
    <col min="20" max="21" width="11.140625" style="30" bestFit="1" customWidth="1"/>
    <col min="22" max="23" width="10.28125" style="30" customWidth="1"/>
    <col min="24" max="24" width="12.7109375" style="30" customWidth="1"/>
    <col min="25" max="25" width="9.8515625" style="30" bestFit="1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594" t="s">
        <v>41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6"/>
    </row>
    <row r="4" spans="1:25" ht="21" customHeight="1" thickBot="1">
      <c r="A4" s="606" t="s">
        <v>40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8"/>
    </row>
    <row r="5" spans="1:25" s="48" customFormat="1" ht="19.5" customHeight="1" thickBot="1" thickTop="1">
      <c r="A5" s="597" t="s">
        <v>39</v>
      </c>
      <c r="B5" s="585" t="s">
        <v>33</v>
      </c>
      <c r="C5" s="586"/>
      <c r="D5" s="586"/>
      <c r="E5" s="586"/>
      <c r="F5" s="586"/>
      <c r="G5" s="586"/>
      <c r="H5" s="586"/>
      <c r="I5" s="586"/>
      <c r="J5" s="587"/>
      <c r="K5" s="587"/>
      <c r="L5" s="587"/>
      <c r="M5" s="588"/>
      <c r="N5" s="589" t="s">
        <v>32</v>
      </c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8"/>
    </row>
    <row r="6" spans="1:25" s="47" customFormat="1" ht="26.25" customHeight="1" thickBot="1">
      <c r="A6" s="598"/>
      <c r="B6" s="592" t="s">
        <v>159</v>
      </c>
      <c r="C6" s="581"/>
      <c r="D6" s="581"/>
      <c r="E6" s="581"/>
      <c r="F6" s="593"/>
      <c r="G6" s="582" t="s">
        <v>31</v>
      </c>
      <c r="H6" s="592" t="s">
        <v>160</v>
      </c>
      <c r="I6" s="581"/>
      <c r="J6" s="581"/>
      <c r="K6" s="581"/>
      <c r="L6" s="593"/>
      <c r="M6" s="582" t="s">
        <v>30</v>
      </c>
      <c r="N6" s="580" t="s">
        <v>161</v>
      </c>
      <c r="O6" s="581"/>
      <c r="P6" s="581"/>
      <c r="Q6" s="581"/>
      <c r="R6" s="581"/>
      <c r="S6" s="582" t="s">
        <v>31</v>
      </c>
      <c r="T6" s="580" t="s">
        <v>162</v>
      </c>
      <c r="U6" s="581"/>
      <c r="V6" s="581"/>
      <c r="W6" s="581"/>
      <c r="X6" s="581"/>
      <c r="Y6" s="582" t="s">
        <v>30</v>
      </c>
    </row>
    <row r="7" spans="1:25" s="42" customFormat="1" ht="26.25" customHeight="1">
      <c r="A7" s="599"/>
      <c r="B7" s="603" t="s">
        <v>20</v>
      </c>
      <c r="C7" s="604"/>
      <c r="D7" s="601" t="s">
        <v>19</v>
      </c>
      <c r="E7" s="602"/>
      <c r="F7" s="590" t="s">
        <v>15</v>
      </c>
      <c r="G7" s="583"/>
      <c r="H7" s="603" t="s">
        <v>20</v>
      </c>
      <c r="I7" s="604"/>
      <c r="J7" s="601" t="s">
        <v>19</v>
      </c>
      <c r="K7" s="602"/>
      <c r="L7" s="590" t="s">
        <v>15</v>
      </c>
      <c r="M7" s="583"/>
      <c r="N7" s="604" t="s">
        <v>20</v>
      </c>
      <c r="O7" s="604"/>
      <c r="P7" s="609" t="s">
        <v>19</v>
      </c>
      <c r="Q7" s="604"/>
      <c r="R7" s="590" t="s">
        <v>15</v>
      </c>
      <c r="S7" s="583"/>
      <c r="T7" s="610" t="s">
        <v>20</v>
      </c>
      <c r="U7" s="602"/>
      <c r="V7" s="601" t="s">
        <v>19</v>
      </c>
      <c r="W7" s="605"/>
      <c r="X7" s="590" t="s">
        <v>15</v>
      </c>
      <c r="Y7" s="583"/>
    </row>
    <row r="8" spans="1:25" s="42" customFormat="1" ht="31.5" thickBot="1">
      <c r="A8" s="600"/>
      <c r="B8" s="45" t="s">
        <v>17</v>
      </c>
      <c r="C8" s="43" t="s">
        <v>16</v>
      </c>
      <c r="D8" s="44" t="s">
        <v>17</v>
      </c>
      <c r="E8" s="43" t="s">
        <v>16</v>
      </c>
      <c r="F8" s="591"/>
      <c r="G8" s="584"/>
      <c r="H8" s="45" t="s">
        <v>17</v>
      </c>
      <c r="I8" s="43" t="s">
        <v>16</v>
      </c>
      <c r="J8" s="44" t="s">
        <v>17</v>
      </c>
      <c r="K8" s="43" t="s">
        <v>16</v>
      </c>
      <c r="L8" s="591"/>
      <c r="M8" s="584"/>
      <c r="N8" s="46" t="s">
        <v>17</v>
      </c>
      <c r="O8" s="43" t="s">
        <v>16</v>
      </c>
      <c r="P8" s="44" t="s">
        <v>17</v>
      </c>
      <c r="Q8" s="43" t="s">
        <v>16</v>
      </c>
      <c r="R8" s="591"/>
      <c r="S8" s="584"/>
      <c r="T8" s="45" t="s">
        <v>17</v>
      </c>
      <c r="U8" s="43" t="s">
        <v>16</v>
      </c>
      <c r="V8" s="44" t="s">
        <v>17</v>
      </c>
      <c r="W8" s="43" t="s">
        <v>16</v>
      </c>
      <c r="X8" s="591"/>
      <c r="Y8" s="584"/>
    </row>
    <row r="9" spans="1:25" s="223" customFormat="1" ht="18" customHeight="1" thickBot="1" thickTop="1">
      <c r="A9" s="212" t="s">
        <v>22</v>
      </c>
      <c r="B9" s="214">
        <f>SUM(B10:B40)</f>
        <v>574305</v>
      </c>
      <c r="C9" s="215">
        <f>SUM(C10:C40)</f>
        <v>545722</v>
      </c>
      <c r="D9" s="216">
        <f>SUM(D10:D40)</f>
        <v>2917</v>
      </c>
      <c r="E9" s="215">
        <f>SUM(E10:E40)</f>
        <v>3938</v>
      </c>
      <c r="F9" s="217">
        <f aca="true" t="shared" si="0" ref="F9:F19">SUM(B9:E9)</f>
        <v>1126882</v>
      </c>
      <c r="G9" s="218">
        <f aca="true" t="shared" si="1" ref="G9:G40">F9/$F$9</f>
        <v>1</v>
      </c>
      <c r="H9" s="219">
        <f>SUM(H10:H40)</f>
        <v>545949</v>
      </c>
      <c r="I9" s="215">
        <f>SUM(I10:I40)</f>
        <v>524954</v>
      </c>
      <c r="J9" s="216">
        <f>SUM(J10:J40)</f>
        <v>4383</v>
      </c>
      <c r="K9" s="215">
        <f>SUM(K10:K40)</f>
        <v>5556</v>
      </c>
      <c r="L9" s="217">
        <f aca="true" t="shared" si="2" ref="L9:L19">SUM(H9:K9)</f>
        <v>1080842</v>
      </c>
      <c r="M9" s="220">
        <f aca="true" t="shared" si="3" ref="M9:M19">IF(ISERROR(F9/L9-1),"         /0",(F9/L9-1))</f>
        <v>0.04259642019832688</v>
      </c>
      <c r="N9" s="221">
        <f>SUM(N10:N40)</f>
        <v>2915494</v>
      </c>
      <c r="O9" s="215">
        <f>SUM(O10:O40)</f>
        <v>2818061</v>
      </c>
      <c r="P9" s="216">
        <f>SUM(P10:P40)</f>
        <v>20750</v>
      </c>
      <c r="Q9" s="215">
        <f>SUM(Q10:Q40)</f>
        <v>21214</v>
      </c>
      <c r="R9" s="217">
        <f aca="true" t="shared" si="4" ref="R9:R19">SUM(N9:Q9)</f>
        <v>5775519</v>
      </c>
      <c r="S9" s="218">
        <f aca="true" t="shared" si="5" ref="S9:S40">R9/$R$9</f>
        <v>1</v>
      </c>
      <c r="T9" s="219">
        <f>SUM(T10:T40)</f>
        <v>2716445</v>
      </c>
      <c r="U9" s="215">
        <f>SUM(U10:U40)</f>
        <v>2606654</v>
      </c>
      <c r="V9" s="216">
        <f>SUM(V10:V40)</f>
        <v>30495</v>
      </c>
      <c r="W9" s="215">
        <f>SUM(W10:W40)</f>
        <v>32929</v>
      </c>
      <c r="X9" s="217">
        <f aca="true" t="shared" si="6" ref="X9:X19">SUM(T9:W9)</f>
        <v>5386523</v>
      </c>
      <c r="Y9" s="222">
        <f>IF(ISERROR(R9/X9-1),"         /0",(R9/X9-1))</f>
        <v>0.07221653003245332</v>
      </c>
    </row>
    <row r="10" spans="1:25" ht="19.5" customHeight="1" thickTop="1">
      <c r="A10" s="320" t="s">
        <v>164</v>
      </c>
      <c r="B10" s="321">
        <v>165508</v>
      </c>
      <c r="C10" s="322">
        <v>170362</v>
      </c>
      <c r="D10" s="323">
        <v>1081</v>
      </c>
      <c r="E10" s="322">
        <v>1706</v>
      </c>
      <c r="F10" s="324">
        <f t="shared" si="0"/>
        <v>338657</v>
      </c>
      <c r="G10" s="325">
        <f t="shared" si="1"/>
        <v>0.3005256983428611</v>
      </c>
      <c r="H10" s="326">
        <v>157657</v>
      </c>
      <c r="I10" s="322">
        <v>162647</v>
      </c>
      <c r="J10" s="323">
        <v>1055</v>
      </c>
      <c r="K10" s="322">
        <v>2018</v>
      </c>
      <c r="L10" s="324">
        <f t="shared" si="2"/>
        <v>323377</v>
      </c>
      <c r="M10" s="327">
        <f t="shared" si="3"/>
        <v>0.04725135059079655</v>
      </c>
      <c r="N10" s="321">
        <v>841430</v>
      </c>
      <c r="O10" s="322">
        <v>874434</v>
      </c>
      <c r="P10" s="323">
        <v>8994</v>
      </c>
      <c r="Q10" s="322">
        <v>9765</v>
      </c>
      <c r="R10" s="324">
        <f t="shared" si="4"/>
        <v>1734623</v>
      </c>
      <c r="S10" s="325">
        <f t="shared" si="5"/>
        <v>0.30034062739642964</v>
      </c>
      <c r="T10" s="326">
        <v>785549</v>
      </c>
      <c r="U10" s="322">
        <v>795298</v>
      </c>
      <c r="V10" s="323">
        <v>9484</v>
      </c>
      <c r="W10" s="322">
        <v>11924</v>
      </c>
      <c r="X10" s="324">
        <f t="shared" si="6"/>
        <v>1602255</v>
      </c>
      <c r="Y10" s="328">
        <f aca="true" t="shared" si="7" ref="Y10:Y19">IF(ISERROR(R10/X10-1),"         /0",IF(R10/X10&gt;5,"  *  ",(R10/X10-1)))</f>
        <v>0.08261356650470741</v>
      </c>
    </row>
    <row r="11" spans="1:25" ht="19.5" customHeight="1">
      <c r="A11" s="329" t="s">
        <v>169</v>
      </c>
      <c r="B11" s="330">
        <v>81927</v>
      </c>
      <c r="C11" s="331">
        <v>77779</v>
      </c>
      <c r="D11" s="332">
        <v>0</v>
      </c>
      <c r="E11" s="331">
        <v>0</v>
      </c>
      <c r="F11" s="333">
        <f t="shared" si="0"/>
        <v>159706</v>
      </c>
      <c r="G11" s="334">
        <f t="shared" si="1"/>
        <v>0.1417238007173777</v>
      </c>
      <c r="H11" s="335">
        <v>80399</v>
      </c>
      <c r="I11" s="331">
        <v>76267</v>
      </c>
      <c r="J11" s="332"/>
      <c r="K11" s="331"/>
      <c r="L11" s="333">
        <f t="shared" si="2"/>
        <v>156666</v>
      </c>
      <c r="M11" s="336">
        <f t="shared" si="3"/>
        <v>0.01940433789079954</v>
      </c>
      <c r="N11" s="330">
        <v>423033</v>
      </c>
      <c r="O11" s="331">
        <v>396861</v>
      </c>
      <c r="P11" s="332">
        <v>0</v>
      </c>
      <c r="Q11" s="331">
        <v>152</v>
      </c>
      <c r="R11" s="333">
        <f t="shared" si="4"/>
        <v>820046</v>
      </c>
      <c r="S11" s="334">
        <f t="shared" si="5"/>
        <v>0.14198654700988778</v>
      </c>
      <c r="T11" s="335">
        <v>393898</v>
      </c>
      <c r="U11" s="331">
        <v>367769</v>
      </c>
      <c r="V11" s="332">
        <v>180</v>
      </c>
      <c r="W11" s="331">
        <v>295</v>
      </c>
      <c r="X11" s="333">
        <f t="shared" si="6"/>
        <v>762142</v>
      </c>
      <c r="Y11" s="337">
        <f t="shared" si="7"/>
        <v>0.07597534317751808</v>
      </c>
    </row>
    <row r="12" spans="1:25" ht="19.5" customHeight="1">
      <c r="A12" s="329" t="s">
        <v>185</v>
      </c>
      <c r="B12" s="330">
        <v>42077</v>
      </c>
      <c r="C12" s="331">
        <v>40644</v>
      </c>
      <c r="D12" s="332">
        <v>0</v>
      </c>
      <c r="E12" s="331">
        <v>0</v>
      </c>
      <c r="F12" s="333">
        <f t="shared" si="0"/>
        <v>82721</v>
      </c>
      <c r="G12" s="334">
        <f>F12/$F$9</f>
        <v>0.0734069760631548</v>
      </c>
      <c r="H12" s="335">
        <v>38105</v>
      </c>
      <c r="I12" s="331">
        <v>36366</v>
      </c>
      <c r="J12" s="332"/>
      <c r="K12" s="331"/>
      <c r="L12" s="333">
        <f t="shared" si="2"/>
        <v>74471</v>
      </c>
      <c r="M12" s="336">
        <f t="shared" si="3"/>
        <v>0.11078137798606158</v>
      </c>
      <c r="N12" s="330">
        <v>212541</v>
      </c>
      <c r="O12" s="331">
        <v>213042</v>
      </c>
      <c r="P12" s="332"/>
      <c r="Q12" s="331"/>
      <c r="R12" s="333">
        <f t="shared" si="4"/>
        <v>425583</v>
      </c>
      <c r="S12" s="334">
        <f>R12/$R$9</f>
        <v>0.07368740367748769</v>
      </c>
      <c r="T12" s="335">
        <v>175941</v>
      </c>
      <c r="U12" s="331">
        <v>176830</v>
      </c>
      <c r="V12" s="332">
        <v>109</v>
      </c>
      <c r="W12" s="331">
        <v>116</v>
      </c>
      <c r="X12" s="333">
        <f t="shared" si="6"/>
        <v>352996</v>
      </c>
      <c r="Y12" s="337">
        <f t="shared" si="7"/>
        <v>0.20563122528300615</v>
      </c>
    </row>
    <row r="13" spans="1:25" ht="19.5" customHeight="1">
      <c r="A13" s="329" t="s">
        <v>186</v>
      </c>
      <c r="B13" s="330">
        <v>34178</v>
      </c>
      <c r="C13" s="331">
        <v>32840</v>
      </c>
      <c r="D13" s="332">
        <v>0</v>
      </c>
      <c r="E13" s="331">
        <v>0</v>
      </c>
      <c r="F13" s="333">
        <f t="shared" si="0"/>
        <v>67018</v>
      </c>
      <c r="G13" s="334">
        <f aca="true" t="shared" si="8" ref="G13:G19">F13/$F$9</f>
        <v>0.05947206539815172</v>
      </c>
      <c r="H13" s="335">
        <v>30327</v>
      </c>
      <c r="I13" s="331">
        <v>30455</v>
      </c>
      <c r="J13" s="332"/>
      <c r="K13" s="331"/>
      <c r="L13" s="333">
        <f t="shared" si="2"/>
        <v>60782</v>
      </c>
      <c r="M13" s="336">
        <f t="shared" si="3"/>
        <v>0.10259616333783028</v>
      </c>
      <c r="N13" s="330">
        <v>165875</v>
      </c>
      <c r="O13" s="331">
        <v>158086</v>
      </c>
      <c r="P13" s="332"/>
      <c r="Q13" s="331"/>
      <c r="R13" s="333">
        <f t="shared" si="4"/>
        <v>323961</v>
      </c>
      <c r="S13" s="334">
        <f aca="true" t="shared" si="9" ref="S13:S19">R13/$R$9</f>
        <v>0.056092101852664666</v>
      </c>
      <c r="T13" s="335">
        <v>150129</v>
      </c>
      <c r="U13" s="331">
        <v>145006</v>
      </c>
      <c r="V13" s="332"/>
      <c r="W13" s="331"/>
      <c r="X13" s="333">
        <f t="shared" si="6"/>
        <v>295135</v>
      </c>
      <c r="Y13" s="337">
        <f t="shared" si="7"/>
        <v>0.09767055754146403</v>
      </c>
    </row>
    <row r="14" spans="1:25" ht="19.5" customHeight="1">
      <c r="A14" s="329" t="s">
        <v>187</v>
      </c>
      <c r="B14" s="330">
        <v>25199</v>
      </c>
      <c r="C14" s="331">
        <v>23775</v>
      </c>
      <c r="D14" s="332">
        <v>0</v>
      </c>
      <c r="E14" s="331">
        <v>0</v>
      </c>
      <c r="F14" s="333">
        <f t="shared" si="0"/>
        <v>48974</v>
      </c>
      <c r="G14" s="334">
        <f t="shared" si="8"/>
        <v>0.0434597411264001</v>
      </c>
      <c r="H14" s="335">
        <v>12950</v>
      </c>
      <c r="I14" s="331">
        <v>12833</v>
      </c>
      <c r="J14" s="332"/>
      <c r="K14" s="331"/>
      <c r="L14" s="333">
        <f t="shared" si="2"/>
        <v>25783</v>
      </c>
      <c r="M14" s="336">
        <f t="shared" si="3"/>
        <v>0.8994686421285343</v>
      </c>
      <c r="N14" s="330">
        <v>117233</v>
      </c>
      <c r="O14" s="331">
        <v>108782</v>
      </c>
      <c r="P14" s="332"/>
      <c r="Q14" s="331"/>
      <c r="R14" s="333">
        <f t="shared" si="4"/>
        <v>226015</v>
      </c>
      <c r="S14" s="334">
        <f t="shared" si="9"/>
        <v>0.039133279623874494</v>
      </c>
      <c r="T14" s="335">
        <v>65060</v>
      </c>
      <c r="U14" s="331">
        <v>61603</v>
      </c>
      <c r="V14" s="332"/>
      <c r="W14" s="331"/>
      <c r="X14" s="333">
        <f t="shared" si="6"/>
        <v>126663</v>
      </c>
      <c r="Y14" s="337">
        <f t="shared" si="7"/>
        <v>0.784380600491067</v>
      </c>
    </row>
    <row r="15" spans="1:25" ht="19.5" customHeight="1">
      <c r="A15" s="329" t="s">
        <v>188</v>
      </c>
      <c r="B15" s="330">
        <v>22049</v>
      </c>
      <c r="C15" s="331">
        <v>20390</v>
      </c>
      <c r="D15" s="332">
        <v>0</v>
      </c>
      <c r="E15" s="331">
        <v>0</v>
      </c>
      <c r="F15" s="333">
        <f t="shared" si="0"/>
        <v>42439</v>
      </c>
      <c r="G15" s="334">
        <f t="shared" si="8"/>
        <v>0.03766055363383211</v>
      </c>
      <c r="H15" s="335">
        <v>20457</v>
      </c>
      <c r="I15" s="331">
        <v>19160</v>
      </c>
      <c r="J15" s="332">
        <v>0</v>
      </c>
      <c r="K15" s="331">
        <v>0</v>
      </c>
      <c r="L15" s="333">
        <f t="shared" si="2"/>
        <v>39617</v>
      </c>
      <c r="M15" s="336">
        <f t="shared" si="3"/>
        <v>0.0712320468485752</v>
      </c>
      <c r="N15" s="330">
        <v>85365</v>
      </c>
      <c r="O15" s="331">
        <v>79456</v>
      </c>
      <c r="P15" s="332">
        <v>0</v>
      </c>
      <c r="Q15" s="331">
        <v>0</v>
      </c>
      <c r="R15" s="333">
        <f t="shared" si="4"/>
        <v>164821</v>
      </c>
      <c r="S15" s="334">
        <f t="shared" si="9"/>
        <v>0.028537868198511684</v>
      </c>
      <c r="T15" s="335">
        <v>108075</v>
      </c>
      <c r="U15" s="331">
        <v>101352</v>
      </c>
      <c r="V15" s="332">
        <v>251</v>
      </c>
      <c r="W15" s="331">
        <v>0</v>
      </c>
      <c r="X15" s="333">
        <f t="shared" si="6"/>
        <v>209678</v>
      </c>
      <c r="Y15" s="337">
        <f t="shared" si="7"/>
        <v>-0.21393279218611394</v>
      </c>
    </row>
    <row r="16" spans="1:25" ht="19.5" customHeight="1">
      <c r="A16" s="329" t="s">
        <v>189</v>
      </c>
      <c r="B16" s="330">
        <v>16951</v>
      </c>
      <c r="C16" s="331">
        <v>14646</v>
      </c>
      <c r="D16" s="332">
        <v>0</v>
      </c>
      <c r="E16" s="331">
        <v>0</v>
      </c>
      <c r="F16" s="333">
        <f t="shared" si="0"/>
        <v>31597</v>
      </c>
      <c r="G16" s="334">
        <f t="shared" si="8"/>
        <v>0.028039315562765222</v>
      </c>
      <c r="H16" s="335">
        <v>14564</v>
      </c>
      <c r="I16" s="331">
        <v>14030</v>
      </c>
      <c r="J16" s="332"/>
      <c r="K16" s="331"/>
      <c r="L16" s="333">
        <f t="shared" si="2"/>
        <v>28594</v>
      </c>
      <c r="M16" s="336">
        <f t="shared" si="3"/>
        <v>0.10502203259425058</v>
      </c>
      <c r="N16" s="330">
        <v>90104</v>
      </c>
      <c r="O16" s="331">
        <v>81466</v>
      </c>
      <c r="P16" s="332"/>
      <c r="Q16" s="331"/>
      <c r="R16" s="333">
        <f t="shared" si="4"/>
        <v>171570</v>
      </c>
      <c r="S16" s="334">
        <f t="shared" si="9"/>
        <v>0.029706421189160663</v>
      </c>
      <c r="T16" s="335">
        <v>74997</v>
      </c>
      <c r="U16" s="331">
        <v>69244</v>
      </c>
      <c r="V16" s="332"/>
      <c r="W16" s="331"/>
      <c r="X16" s="333">
        <f t="shared" si="6"/>
        <v>144241</v>
      </c>
      <c r="Y16" s="337">
        <f t="shared" si="7"/>
        <v>0.18946762709631804</v>
      </c>
    </row>
    <row r="17" spans="1:25" ht="19.5" customHeight="1">
      <c r="A17" s="329" t="s">
        <v>190</v>
      </c>
      <c r="B17" s="330">
        <v>15044</v>
      </c>
      <c r="C17" s="331">
        <v>15674</v>
      </c>
      <c r="D17" s="332">
        <v>0</v>
      </c>
      <c r="E17" s="331">
        <v>0</v>
      </c>
      <c r="F17" s="333">
        <f>SUM(B17:E17)</f>
        <v>30718</v>
      </c>
      <c r="G17" s="334">
        <f>F17/$F$9</f>
        <v>0.02725928713032953</v>
      </c>
      <c r="H17" s="335">
        <v>15883</v>
      </c>
      <c r="I17" s="331">
        <v>15396</v>
      </c>
      <c r="J17" s="332"/>
      <c r="K17" s="331"/>
      <c r="L17" s="333">
        <f>SUM(H17:K17)</f>
        <v>31279</v>
      </c>
      <c r="M17" s="336">
        <f>IF(ISERROR(F17/L17-1),"         /0",(F17/L17-1))</f>
        <v>-0.017935355989641577</v>
      </c>
      <c r="N17" s="330">
        <v>76418</v>
      </c>
      <c r="O17" s="331">
        <v>75666</v>
      </c>
      <c r="P17" s="332"/>
      <c r="Q17" s="331"/>
      <c r="R17" s="333">
        <f>SUM(N17:Q17)</f>
        <v>152084</v>
      </c>
      <c r="S17" s="334">
        <f>R17/$R$9</f>
        <v>0.026332525267426184</v>
      </c>
      <c r="T17" s="335">
        <v>71503</v>
      </c>
      <c r="U17" s="331">
        <v>69583</v>
      </c>
      <c r="V17" s="332"/>
      <c r="W17" s="331"/>
      <c r="X17" s="333">
        <f>SUM(T17:W17)</f>
        <v>141086</v>
      </c>
      <c r="Y17" s="337">
        <f>IF(ISERROR(R17/X17-1),"         /0",IF(R17/X17&gt;5,"  *  ",(R17/X17-1)))</f>
        <v>0.07795245453127886</v>
      </c>
    </row>
    <row r="18" spans="1:25" ht="19.5" customHeight="1">
      <c r="A18" s="329" t="s">
        <v>191</v>
      </c>
      <c r="B18" s="330">
        <v>15772</v>
      </c>
      <c r="C18" s="331">
        <v>14903</v>
      </c>
      <c r="D18" s="332">
        <v>0</v>
      </c>
      <c r="E18" s="331">
        <v>0</v>
      </c>
      <c r="F18" s="333">
        <f t="shared" si="0"/>
        <v>30675</v>
      </c>
      <c r="G18" s="334">
        <f t="shared" si="8"/>
        <v>0.02722112874284974</v>
      </c>
      <c r="H18" s="335">
        <v>15280</v>
      </c>
      <c r="I18" s="331">
        <v>12743</v>
      </c>
      <c r="J18" s="332"/>
      <c r="K18" s="331"/>
      <c r="L18" s="333">
        <f t="shared" si="2"/>
        <v>28023</v>
      </c>
      <c r="M18" s="336">
        <f t="shared" si="3"/>
        <v>0.09463654854940584</v>
      </c>
      <c r="N18" s="330">
        <v>85899</v>
      </c>
      <c r="O18" s="331">
        <v>80584</v>
      </c>
      <c r="P18" s="332"/>
      <c r="Q18" s="331"/>
      <c r="R18" s="333">
        <f t="shared" si="4"/>
        <v>166483</v>
      </c>
      <c r="S18" s="334">
        <f t="shared" si="9"/>
        <v>0.028825634544704985</v>
      </c>
      <c r="T18" s="335">
        <v>85492</v>
      </c>
      <c r="U18" s="331">
        <v>79385</v>
      </c>
      <c r="V18" s="332"/>
      <c r="W18" s="331"/>
      <c r="X18" s="333">
        <f t="shared" si="6"/>
        <v>164877</v>
      </c>
      <c r="Y18" s="337">
        <f t="shared" si="7"/>
        <v>0.009740594503781619</v>
      </c>
    </row>
    <row r="19" spans="1:25" ht="19.5" customHeight="1">
      <c r="A19" s="329" t="s">
        <v>192</v>
      </c>
      <c r="B19" s="330">
        <v>14081</v>
      </c>
      <c r="C19" s="331">
        <v>13949</v>
      </c>
      <c r="D19" s="332">
        <v>0</v>
      </c>
      <c r="E19" s="331">
        <v>0</v>
      </c>
      <c r="F19" s="333">
        <f t="shared" si="0"/>
        <v>28030</v>
      </c>
      <c r="G19" s="334">
        <f t="shared" si="8"/>
        <v>0.024873944210662694</v>
      </c>
      <c r="H19" s="335">
        <v>14518</v>
      </c>
      <c r="I19" s="331">
        <v>13896</v>
      </c>
      <c r="J19" s="332">
        <v>83</v>
      </c>
      <c r="K19" s="331">
        <v>86</v>
      </c>
      <c r="L19" s="333">
        <f t="shared" si="2"/>
        <v>28583</v>
      </c>
      <c r="M19" s="336">
        <f t="shared" si="3"/>
        <v>-0.01934716439841866</v>
      </c>
      <c r="N19" s="330">
        <v>71031</v>
      </c>
      <c r="O19" s="331">
        <v>68757</v>
      </c>
      <c r="P19" s="332">
        <v>586</v>
      </c>
      <c r="Q19" s="331">
        <v>113</v>
      </c>
      <c r="R19" s="333">
        <f t="shared" si="4"/>
        <v>140487</v>
      </c>
      <c r="S19" s="334">
        <f t="shared" si="9"/>
        <v>0.02432456719474042</v>
      </c>
      <c r="T19" s="335">
        <v>69864</v>
      </c>
      <c r="U19" s="331">
        <v>66702</v>
      </c>
      <c r="V19" s="332">
        <v>83</v>
      </c>
      <c r="W19" s="331">
        <v>86</v>
      </c>
      <c r="X19" s="333">
        <f t="shared" si="6"/>
        <v>136735</v>
      </c>
      <c r="Y19" s="337">
        <f t="shared" si="7"/>
        <v>0.027439938567301647</v>
      </c>
    </row>
    <row r="20" spans="1:25" ht="19.5" customHeight="1">
      <c r="A20" s="329" t="s">
        <v>193</v>
      </c>
      <c r="B20" s="330">
        <v>14462</v>
      </c>
      <c r="C20" s="331">
        <v>10401</v>
      </c>
      <c r="D20" s="332">
        <v>0</v>
      </c>
      <c r="E20" s="331">
        <v>0</v>
      </c>
      <c r="F20" s="333">
        <f aca="true" t="shared" si="10" ref="F20:F40">SUM(B20:E20)</f>
        <v>24863</v>
      </c>
      <c r="G20" s="334">
        <f t="shared" si="1"/>
        <v>0.02206353460255821</v>
      </c>
      <c r="H20" s="335">
        <v>14494</v>
      </c>
      <c r="I20" s="331">
        <v>10761</v>
      </c>
      <c r="J20" s="332"/>
      <c r="K20" s="331"/>
      <c r="L20" s="333">
        <f aca="true" t="shared" si="11" ref="L20:L40">SUM(H20:K20)</f>
        <v>25255</v>
      </c>
      <c r="M20" s="336">
        <f aca="true" t="shared" si="12" ref="M20:M30">IF(ISERROR(F20/L20-1),"         /0",(F20/L20-1))</f>
        <v>-0.01552167887547018</v>
      </c>
      <c r="N20" s="330">
        <v>69570</v>
      </c>
      <c r="O20" s="331">
        <v>55434</v>
      </c>
      <c r="P20" s="332"/>
      <c r="Q20" s="331"/>
      <c r="R20" s="333">
        <f aca="true" t="shared" si="13" ref="R20:R40">SUM(N20:Q20)</f>
        <v>125004</v>
      </c>
      <c r="S20" s="334">
        <f t="shared" si="5"/>
        <v>0.021643769157369232</v>
      </c>
      <c r="T20" s="335">
        <v>67553</v>
      </c>
      <c r="U20" s="331">
        <v>54635</v>
      </c>
      <c r="V20" s="332"/>
      <c r="W20" s="331"/>
      <c r="X20" s="333">
        <f aca="true" t="shared" si="14" ref="X20:X40">SUM(T20:W20)</f>
        <v>122188</v>
      </c>
      <c r="Y20" s="337">
        <f aca="true" t="shared" si="15" ref="Y20:Y40">IF(ISERROR(R20/X20-1),"         /0",IF(R20/X20&gt;5,"  *  ",(R20/X20-1)))</f>
        <v>0.023046453006841938</v>
      </c>
    </row>
    <row r="21" spans="1:25" ht="19.5" customHeight="1">
      <c r="A21" s="329" t="s">
        <v>194</v>
      </c>
      <c r="B21" s="330">
        <v>13027</v>
      </c>
      <c r="C21" s="331">
        <v>11675</v>
      </c>
      <c r="D21" s="332">
        <v>118</v>
      </c>
      <c r="E21" s="331">
        <v>0</v>
      </c>
      <c r="F21" s="333">
        <f t="shared" si="10"/>
        <v>24820</v>
      </c>
      <c r="G21" s="334">
        <f>F21/$F$9</f>
        <v>0.02202537621507842</v>
      </c>
      <c r="H21" s="335">
        <v>10559</v>
      </c>
      <c r="I21" s="331">
        <v>9829</v>
      </c>
      <c r="J21" s="332">
        <v>438</v>
      </c>
      <c r="K21" s="331">
        <v>549</v>
      </c>
      <c r="L21" s="333">
        <f t="shared" si="11"/>
        <v>21375</v>
      </c>
      <c r="M21" s="336">
        <f t="shared" si="12"/>
        <v>0.16116959064327485</v>
      </c>
      <c r="N21" s="330">
        <v>60388</v>
      </c>
      <c r="O21" s="331">
        <v>56194</v>
      </c>
      <c r="P21" s="332">
        <v>2803</v>
      </c>
      <c r="Q21" s="331">
        <v>2588</v>
      </c>
      <c r="R21" s="333">
        <f t="shared" si="13"/>
        <v>121973</v>
      </c>
      <c r="S21" s="334">
        <f>R21/$R$9</f>
        <v>0.021118967836483614</v>
      </c>
      <c r="T21" s="335">
        <v>50944</v>
      </c>
      <c r="U21" s="331">
        <v>48053</v>
      </c>
      <c r="V21" s="332">
        <v>2177</v>
      </c>
      <c r="W21" s="331">
        <v>2200</v>
      </c>
      <c r="X21" s="333">
        <f t="shared" si="14"/>
        <v>103374</v>
      </c>
      <c r="Y21" s="337">
        <f t="shared" si="15"/>
        <v>0.1799195155454949</v>
      </c>
    </row>
    <row r="22" spans="1:25" ht="19.5" customHeight="1">
      <c r="A22" s="329" t="s">
        <v>195</v>
      </c>
      <c r="B22" s="330">
        <v>11180</v>
      </c>
      <c r="C22" s="331">
        <v>11239</v>
      </c>
      <c r="D22" s="332">
        <v>0</v>
      </c>
      <c r="E22" s="331">
        <v>0</v>
      </c>
      <c r="F22" s="333">
        <f t="shared" si="10"/>
        <v>22419</v>
      </c>
      <c r="G22" s="334">
        <f>F22/$F$9</f>
        <v>0.01989471834673018</v>
      </c>
      <c r="H22" s="335">
        <v>11324</v>
      </c>
      <c r="I22" s="331">
        <v>11143</v>
      </c>
      <c r="J22" s="332"/>
      <c r="K22" s="331"/>
      <c r="L22" s="333">
        <f t="shared" si="11"/>
        <v>22467</v>
      </c>
      <c r="M22" s="336">
        <f t="shared" si="12"/>
        <v>-0.002136466817999727</v>
      </c>
      <c r="N22" s="330">
        <v>55223</v>
      </c>
      <c r="O22" s="331">
        <v>55196</v>
      </c>
      <c r="P22" s="332"/>
      <c r="Q22" s="331"/>
      <c r="R22" s="333">
        <f t="shared" si="13"/>
        <v>110419</v>
      </c>
      <c r="S22" s="334">
        <f>R22/$R$9</f>
        <v>0.019118454982141</v>
      </c>
      <c r="T22" s="335">
        <v>55024</v>
      </c>
      <c r="U22" s="331">
        <v>53064</v>
      </c>
      <c r="V22" s="332"/>
      <c r="W22" s="331"/>
      <c r="X22" s="333">
        <f t="shared" si="14"/>
        <v>108088</v>
      </c>
      <c r="Y22" s="337">
        <f t="shared" si="15"/>
        <v>0.021565761231589153</v>
      </c>
    </row>
    <row r="23" spans="1:25" ht="19.5" customHeight="1">
      <c r="A23" s="329" t="s">
        <v>196</v>
      </c>
      <c r="B23" s="330">
        <v>8975</v>
      </c>
      <c r="C23" s="331">
        <v>8554</v>
      </c>
      <c r="D23" s="332">
        <v>0</v>
      </c>
      <c r="E23" s="331">
        <v>0</v>
      </c>
      <c r="F23" s="333">
        <f t="shared" si="10"/>
        <v>17529</v>
      </c>
      <c r="G23" s="334">
        <f>F23/$F$9</f>
        <v>0.015555311026354135</v>
      </c>
      <c r="H23" s="335">
        <v>9745</v>
      </c>
      <c r="I23" s="331">
        <v>9660</v>
      </c>
      <c r="J23" s="332"/>
      <c r="K23" s="331"/>
      <c r="L23" s="333">
        <f t="shared" si="11"/>
        <v>19405</v>
      </c>
      <c r="M23" s="336">
        <f t="shared" si="12"/>
        <v>-0.09667611440350421</v>
      </c>
      <c r="N23" s="330">
        <v>51881</v>
      </c>
      <c r="O23" s="331">
        <v>50516</v>
      </c>
      <c r="P23" s="332"/>
      <c r="Q23" s="331"/>
      <c r="R23" s="333">
        <f t="shared" si="13"/>
        <v>102397</v>
      </c>
      <c r="S23" s="334">
        <f>R23/$R$9</f>
        <v>0.017729488899612313</v>
      </c>
      <c r="T23" s="335">
        <v>53324</v>
      </c>
      <c r="U23" s="331">
        <v>51567</v>
      </c>
      <c r="V23" s="332"/>
      <c r="W23" s="331"/>
      <c r="X23" s="333">
        <f t="shared" si="14"/>
        <v>104891</v>
      </c>
      <c r="Y23" s="337">
        <f t="shared" si="15"/>
        <v>-0.023777063809097054</v>
      </c>
    </row>
    <row r="24" spans="1:25" ht="19.5" customHeight="1">
      <c r="A24" s="329" t="s">
        <v>197</v>
      </c>
      <c r="B24" s="330">
        <v>8235</v>
      </c>
      <c r="C24" s="331">
        <v>8209</v>
      </c>
      <c r="D24" s="332">
        <v>0</v>
      </c>
      <c r="E24" s="331">
        <v>0</v>
      </c>
      <c r="F24" s="333">
        <f t="shared" si="10"/>
        <v>16444</v>
      </c>
      <c r="G24" s="334">
        <f>F24/$F$9</f>
        <v>0.01459247729575945</v>
      </c>
      <c r="H24" s="335">
        <v>15289</v>
      </c>
      <c r="I24" s="331">
        <v>15666</v>
      </c>
      <c r="J24" s="332"/>
      <c r="K24" s="331"/>
      <c r="L24" s="333">
        <f t="shared" si="11"/>
        <v>30955</v>
      </c>
      <c r="M24" s="336">
        <f t="shared" si="12"/>
        <v>-0.4687772573089969</v>
      </c>
      <c r="N24" s="330">
        <v>43119</v>
      </c>
      <c r="O24" s="331">
        <v>42191</v>
      </c>
      <c r="P24" s="332"/>
      <c r="Q24" s="331"/>
      <c r="R24" s="333">
        <f t="shared" si="13"/>
        <v>85310</v>
      </c>
      <c r="S24" s="334">
        <f>R24/$R$9</f>
        <v>0.01477096690358044</v>
      </c>
      <c r="T24" s="335">
        <v>60747</v>
      </c>
      <c r="U24" s="331">
        <v>59596</v>
      </c>
      <c r="V24" s="332">
        <v>148</v>
      </c>
      <c r="W24" s="331">
        <v>306</v>
      </c>
      <c r="X24" s="333">
        <f t="shared" si="14"/>
        <v>120797</v>
      </c>
      <c r="Y24" s="337">
        <f t="shared" si="15"/>
        <v>-0.2937738519996358</v>
      </c>
    </row>
    <row r="25" spans="1:25" ht="19.5" customHeight="1">
      <c r="A25" s="329" t="s">
        <v>166</v>
      </c>
      <c r="B25" s="330">
        <v>8853</v>
      </c>
      <c r="C25" s="331">
        <v>7344</v>
      </c>
      <c r="D25" s="332">
        <v>0</v>
      </c>
      <c r="E25" s="331">
        <v>0</v>
      </c>
      <c r="F25" s="333">
        <f t="shared" si="10"/>
        <v>16197</v>
      </c>
      <c r="G25" s="334">
        <f>F25/$F$9</f>
        <v>0.01437328841884066</v>
      </c>
      <c r="H25" s="335">
        <v>8372</v>
      </c>
      <c r="I25" s="331">
        <v>7265</v>
      </c>
      <c r="J25" s="332"/>
      <c r="K25" s="331"/>
      <c r="L25" s="333">
        <f t="shared" si="11"/>
        <v>15637</v>
      </c>
      <c r="M25" s="336">
        <f t="shared" si="12"/>
        <v>0.03581249600306968</v>
      </c>
      <c r="N25" s="330">
        <v>49159</v>
      </c>
      <c r="O25" s="331">
        <v>40664</v>
      </c>
      <c r="P25" s="332"/>
      <c r="Q25" s="331"/>
      <c r="R25" s="333">
        <f t="shared" si="13"/>
        <v>89823</v>
      </c>
      <c r="S25" s="334">
        <f>R25/$R$9</f>
        <v>0.015552368540385721</v>
      </c>
      <c r="T25" s="335">
        <v>43701</v>
      </c>
      <c r="U25" s="331">
        <v>36186</v>
      </c>
      <c r="V25" s="332"/>
      <c r="W25" s="331"/>
      <c r="X25" s="333">
        <f t="shared" si="14"/>
        <v>79887</v>
      </c>
      <c r="Y25" s="337">
        <f t="shared" si="15"/>
        <v>0.12437568064891669</v>
      </c>
    </row>
    <row r="26" spans="1:25" ht="19.5" customHeight="1">
      <c r="A26" s="329" t="s">
        <v>198</v>
      </c>
      <c r="B26" s="330">
        <v>8032</v>
      </c>
      <c r="C26" s="331">
        <v>8146</v>
      </c>
      <c r="D26" s="332">
        <v>0</v>
      </c>
      <c r="E26" s="331">
        <v>0</v>
      </c>
      <c r="F26" s="333">
        <f t="shared" si="10"/>
        <v>16178</v>
      </c>
      <c r="G26" s="334">
        <f t="shared" si="1"/>
        <v>0.014356427736000753</v>
      </c>
      <c r="H26" s="335">
        <v>4513</v>
      </c>
      <c r="I26" s="331">
        <v>5630</v>
      </c>
      <c r="J26" s="332">
        <v>2145</v>
      </c>
      <c r="K26" s="331">
        <v>2086</v>
      </c>
      <c r="L26" s="333">
        <f t="shared" si="11"/>
        <v>14374</v>
      </c>
      <c r="M26" s="336">
        <f t="shared" si="12"/>
        <v>0.125504382913594</v>
      </c>
      <c r="N26" s="330">
        <v>41109</v>
      </c>
      <c r="O26" s="331">
        <v>43905</v>
      </c>
      <c r="P26" s="332"/>
      <c r="Q26" s="331"/>
      <c r="R26" s="333">
        <f t="shared" si="13"/>
        <v>85014</v>
      </c>
      <c r="S26" s="334">
        <f t="shared" si="5"/>
        <v>0.014719716098241561</v>
      </c>
      <c r="T26" s="335">
        <v>24095</v>
      </c>
      <c r="U26" s="331">
        <v>27683</v>
      </c>
      <c r="V26" s="332">
        <v>13527</v>
      </c>
      <c r="W26" s="331">
        <v>13246</v>
      </c>
      <c r="X26" s="333">
        <f t="shared" si="14"/>
        <v>78551</v>
      </c>
      <c r="Y26" s="337">
        <f t="shared" si="15"/>
        <v>0.08227775585288533</v>
      </c>
    </row>
    <row r="27" spans="1:25" ht="19.5" customHeight="1">
      <c r="A27" s="329" t="s">
        <v>199</v>
      </c>
      <c r="B27" s="330">
        <v>8955</v>
      </c>
      <c r="C27" s="331">
        <v>6145</v>
      </c>
      <c r="D27" s="332">
        <v>0</v>
      </c>
      <c r="E27" s="331">
        <v>0</v>
      </c>
      <c r="F27" s="333">
        <f t="shared" si="10"/>
        <v>15100</v>
      </c>
      <c r="G27" s="334">
        <f t="shared" si="1"/>
        <v>0.013399805835926032</v>
      </c>
      <c r="H27" s="335">
        <v>8177</v>
      </c>
      <c r="I27" s="331">
        <v>5884</v>
      </c>
      <c r="J27" s="332"/>
      <c r="K27" s="331"/>
      <c r="L27" s="333">
        <f t="shared" si="11"/>
        <v>14061</v>
      </c>
      <c r="M27" s="336">
        <f t="shared" si="12"/>
        <v>0.07389232629258236</v>
      </c>
      <c r="N27" s="330">
        <v>41755</v>
      </c>
      <c r="O27" s="331">
        <v>31958</v>
      </c>
      <c r="P27" s="332"/>
      <c r="Q27" s="331"/>
      <c r="R27" s="333">
        <f t="shared" si="13"/>
        <v>73713</v>
      </c>
      <c r="S27" s="334">
        <f t="shared" si="5"/>
        <v>0.012763008830894679</v>
      </c>
      <c r="T27" s="335">
        <v>40314</v>
      </c>
      <c r="U27" s="331">
        <v>30620</v>
      </c>
      <c r="V27" s="332"/>
      <c r="W27" s="331"/>
      <c r="X27" s="333">
        <f t="shared" si="14"/>
        <v>70934</v>
      </c>
      <c r="Y27" s="337">
        <f t="shared" si="15"/>
        <v>0.03917726337158478</v>
      </c>
    </row>
    <row r="28" spans="1:25" ht="19.5" customHeight="1">
      <c r="A28" s="329" t="s">
        <v>165</v>
      </c>
      <c r="B28" s="330">
        <v>7323</v>
      </c>
      <c r="C28" s="331">
        <v>6192</v>
      </c>
      <c r="D28" s="332">
        <v>663</v>
      </c>
      <c r="E28" s="331">
        <v>764</v>
      </c>
      <c r="F28" s="333">
        <f t="shared" si="10"/>
        <v>14942</v>
      </c>
      <c r="G28" s="334">
        <f t="shared" si="1"/>
        <v>0.013259595947046806</v>
      </c>
      <c r="H28" s="335">
        <v>8607</v>
      </c>
      <c r="I28" s="331">
        <v>8164</v>
      </c>
      <c r="J28" s="332"/>
      <c r="K28" s="331"/>
      <c r="L28" s="333">
        <f t="shared" si="11"/>
        <v>16771</v>
      </c>
      <c r="M28" s="336">
        <f t="shared" si="12"/>
        <v>-0.10905730129390023</v>
      </c>
      <c r="N28" s="330">
        <v>36347</v>
      </c>
      <c r="O28" s="331">
        <v>32668</v>
      </c>
      <c r="P28" s="332">
        <v>967</v>
      </c>
      <c r="Q28" s="331">
        <v>1041</v>
      </c>
      <c r="R28" s="333">
        <f t="shared" si="13"/>
        <v>71023</v>
      </c>
      <c r="S28" s="334">
        <f t="shared" si="5"/>
        <v>0.012297249822916348</v>
      </c>
      <c r="T28" s="335">
        <v>44115</v>
      </c>
      <c r="U28" s="331">
        <v>40492</v>
      </c>
      <c r="V28" s="332">
        <v>159</v>
      </c>
      <c r="W28" s="331">
        <v>141</v>
      </c>
      <c r="X28" s="333">
        <f t="shared" si="14"/>
        <v>84907</v>
      </c>
      <c r="Y28" s="337">
        <f t="shared" si="15"/>
        <v>-0.16352008668307683</v>
      </c>
    </row>
    <row r="29" spans="1:25" ht="19.5" customHeight="1">
      <c r="A29" s="329" t="s">
        <v>200</v>
      </c>
      <c r="B29" s="330">
        <v>8503</v>
      </c>
      <c r="C29" s="331">
        <v>6239</v>
      </c>
      <c r="D29" s="332">
        <v>0</v>
      </c>
      <c r="E29" s="331">
        <v>0</v>
      </c>
      <c r="F29" s="333">
        <f t="shared" si="10"/>
        <v>14742</v>
      </c>
      <c r="G29" s="334">
        <f t="shared" si="1"/>
        <v>0.013082115075047787</v>
      </c>
      <c r="H29" s="335">
        <v>6216</v>
      </c>
      <c r="I29" s="331">
        <v>5197</v>
      </c>
      <c r="J29" s="332"/>
      <c r="K29" s="331"/>
      <c r="L29" s="333">
        <f t="shared" si="11"/>
        <v>11413</v>
      </c>
      <c r="M29" s="336">
        <f t="shared" si="12"/>
        <v>0.29168492070445984</v>
      </c>
      <c r="N29" s="330">
        <v>36509</v>
      </c>
      <c r="O29" s="331">
        <v>31807</v>
      </c>
      <c r="P29" s="332"/>
      <c r="Q29" s="331"/>
      <c r="R29" s="333">
        <f t="shared" si="13"/>
        <v>68316</v>
      </c>
      <c r="S29" s="334">
        <f t="shared" si="5"/>
        <v>0.011828547356523283</v>
      </c>
      <c r="T29" s="335">
        <v>26973</v>
      </c>
      <c r="U29" s="331">
        <v>26567</v>
      </c>
      <c r="V29" s="332"/>
      <c r="W29" s="331"/>
      <c r="X29" s="333">
        <f t="shared" si="14"/>
        <v>53540</v>
      </c>
      <c r="Y29" s="337">
        <f t="shared" si="15"/>
        <v>0.27598057527082553</v>
      </c>
    </row>
    <row r="30" spans="1:25" ht="19.5" customHeight="1">
      <c r="A30" s="329" t="s">
        <v>201</v>
      </c>
      <c r="B30" s="330">
        <v>8392</v>
      </c>
      <c r="C30" s="331">
        <v>5188</v>
      </c>
      <c r="D30" s="332">
        <v>0</v>
      </c>
      <c r="E30" s="331">
        <v>0</v>
      </c>
      <c r="F30" s="333">
        <f t="shared" si="10"/>
        <v>13580</v>
      </c>
      <c r="G30" s="334">
        <f t="shared" si="1"/>
        <v>0.01205095120873348</v>
      </c>
      <c r="H30" s="335">
        <v>7411</v>
      </c>
      <c r="I30" s="331">
        <v>4915</v>
      </c>
      <c r="J30" s="332"/>
      <c r="K30" s="331"/>
      <c r="L30" s="333">
        <f t="shared" si="11"/>
        <v>12326</v>
      </c>
      <c r="M30" s="336">
        <f t="shared" si="12"/>
        <v>0.10173616745091674</v>
      </c>
      <c r="N30" s="330">
        <v>39701</v>
      </c>
      <c r="O30" s="331">
        <v>31602</v>
      </c>
      <c r="P30" s="332"/>
      <c r="Q30" s="331"/>
      <c r="R30" s="333">
        <f t="shared" si="13"/>
        <v>71303</v>
      </c>
      <c r="S30" s="334">
        <f t="shared" si="5"/>
        <v>0.012345730314453126</v>
      </c>
      <c r="T30" s="335">
        <v>30618</v>
      </c>
      <c r="U30" s="331">
        <v>29973</v>
      </c>
      <c r="V30" s="332"/>
      <c r="W30" s="331"/>
      <c r="X30" s="333">
        <f t="shared" si="14"/>
        <v>60591</v>
      </c>
      <c r="Y30" s="337">
        <f t="shared" si="15"/>
        <v>0.1767919327952996</v>
      </c>
    </row>
    <row r="31" spans="1:25" ht="19.5" customHeight="1">
      <c r="A31" s="329" t="s">
        <v>202</v>
      </c>
      <c r="B31" s="330">
        <v>7686</v>
      </c>
      <c r="C31" s="331">
        <v>5462</v>
      </c>
      <c r="D31" s="332">
        <v>0</v>
      </c>
      <c r="E31" s="331">
        <v>0</v>
      </c>
      <c r="F31" s="333">
        <f t="shared" si="10"/>
        <v>13148</v>
      </c>
      <c r="G31" s="334">
        <f t="shared" si="1"/>
        <v>0.011667592525215594</v>
      </c>
      <c r="H31" s="335">
        <v>5141</v>
      </c>
      <c r="I31" s="331">
        <v>3690</v>
      </c>
      <c r="J31" s="332"/>
      <c r="K31" s="331"/>
      <c r="L31" s="333">
        <f t="shared" si="11"/>
        <v>8831</v>
      </c>
      <c r="M31" s="336" t="s">
        <v>43</v>
      </c>
      <c r="N31" s="330">
        <v>35543</v>
      </c>
      <c r="O31" s="331">
        <v>29907</v>
      </c>
      <c r="P31" s="332"/>
      <c r="Q31" s="331"/>
      <c r="R31" s="333">
        <f t="shared" si="13"/>
        <v>65450</v>
      </c>
      <c r="S31" s="334">
        <f t="shared" si="5"/>
        <v>0.011332314896721835</v>
      </c>
      <c r="T31" s="335">
        <v>25078</v>
      </c>
      <c r="U31" s="331">
        <v>21137</v>
      </c>
      <c r="V31" s="332"/>
      <c r="W31" s="331"/>
      <c r="X31" s="333">
        <f t="shared" si="14"/>
        <v>46215</v>
      </c>
      <c r="Y31" s="337">
        <f t="shared" si="15"/>
        <v>0.416206859244834</v>
      </c>
    </row>
    <row r="32" spans="1:25" ht="19.5" customHeight="1">
      <c r="A32" s="329" t="s">
        <v>203</v>
      </c>
      <c r="B32" s="330">
        <v>6499</v>
      </c>
      <c r="C32" s="331">
        <v>5953</v>
      </c>
      <c r="D32" s="332">
        <v>0</v>
      </c>
      <c r="E32" s="331">
        <v>0</v>
      </c>
      <c r="F32" s="333">
        <f t="shared" si="10"/>
        <v>12452</v>
      </c>
      <c r="G32" s="334">
        <f t="shared" si="1"/>
        <v>0.011049959090659004</v>
      </c>
      <c r="H32" s="335">
        <v>7387</v>
      </c>
      <c r="I32" s="331">
        <v>7065</v>
      </c>
      <c r="J32" s="332"/>
      <c r="K32" s="331"/>
      <c r="L32" s="333">
        <f t="shared" si="11"/>
        <v>14452</v>
      </c>
      <c r="M32" s="336">
        <f aca="true" t="shared" si="16" ref="M32:M40">IF(ISERROR(F32/L32-1),"         /0",(F32/L32-1))</f>
        <v>-0.13838915029061727</v>
      </c>
      <c r="N32" s="330">
        <v>35590</v>
      </c>
      <c r="O32" s="331">
        <v>32451</v>
      </c>
      <c r="P32" s="332"/>
      <c r="Q32" s="331"/>
      <c r="R32" s="333">
        <f t="shared" si="13"/>
        <v>68041</v>
      </c>
      <c r="S32" s="334">
        <f t="shared" si="5"/>
        <v>0.011780932588049662</v>
      </c>
      <c r="T32" s="335">
        <v>39666</v>
      </c>
      <c r="U32" s="331">
        <v>36579</v>
      </c>
      <c r="V32" s="332"/>
      <c r="W32" s="331"/>
      <c r="X32" s="333">
        <f t="shared" si="14"/>
        <v>76245</v>
      </c>
      <c r="Y32" s="337">
        <f t="shared" si="15"/>
        <v>-0.1076004983933373</v>
      </c>
    </row>
    <row r="33" spans="1:25" ht="19.5" customHeight="1">
      <c r="A33" s="329" t="s">
        <v>204</v>
      </c>
      <c r="B33" s="330">
        <v>6201</v>
      </c>
      <c r="C33" s="331">
        <v>5876</v>
      </c>
      <c r="D33" s="332">
        <v>0</v>
      </c>
      <c r="E33" s="331">
        <v>0</v>
      </c>
      <c r="F33" s="333">
        <f t="shared" si="10"/>
        <v>12077</v>
      </c>
      <c r="G33" s="334">
        <f t="shared" si="1"/>
        <v>0.010717182455660841</v>
      </c>
      <c r="H33" s="335">
        <v>7753</v>
      </c>
      <c r="I33" s="331">
        <v>6170</v>
      </c>
      <c r="J33" s="332"/>
      <c r="K33" s="331"/>
      <c r="L33" s="333">
        <f t="shared" si="11"/>
        <v>13923</v>
      </c>
      <c r="M33" s="336">
        <f t="shared" si="16"/>
        <v>-0.1325863678804855</v>
      </c>
      <c r="N33" s="330">
        <v>29725</v>
      </c>
      <c r="O33" s="331">
        <v>27899</v>
      </c>
      <c r="P33" s="332">
        <v>0</v>
      </c>
      <c r="Q33" s="331"/>
      <c r="R33" s="333">
        <f t="shared" si="13"/>
        <v>57624</v>
      </c>
      <c r="S33" s="334">
        <f t="shared" si="5"/>
        <v>0.009977285158268893</v>
      </c>
      <c r="T33" s="335">
        <v>57468</v>
      </c>
      <c r="U33" s="331">
        <v>48180</v>
      </c>
      <c r="V33" s="332"/>
      <c r="W33" s="331"/>
      <c r="X33" s="333">
        <f t="shared" si="14"/>
        <v>105648</v>
      </c>
      <c r="Y33" s="337">
        <f t="shared" si="15"/>
        <v>-0.45456610631531125</v>
      </c>
    </row>
    <row r="34" spans="1:25" ht="19.5" customHeight="1">
      <c r="A34" s="329" t="s">
        <v>205</v>
      </c>
      <c r="B34" s="330">
        <v>4807</v>
      </c>
      <c r="C34" s="331">
        <v>3548</v>
      </c>
      <c r="D34" s="332">
        <v>0</v>
      </c>
      <c r="E34" s="331">
        <v>0</v>
      </c>
      <c r="F34" s="333">
        <f t="shared" si="10"/>
        <v>8355</v>
      </c>
      <c r="G34" s="334">
        <f t="shared" si="1"/>
        <v>0.007414263427759073</v>
      </c>
      <c r="H34" s="335">
        <v>5133</v>
      </c>
      <c r="I34" s="331">
        <v>3731</v>
      </c>
      <c r="J34" s="332"/>
      <c r="K34" s="331"/>
      <c r="L34" s="333">
        <f t="shared" si="11"/>
        <v>8864</v>
      </c>
      <c r="M34" s="336">
        <f t="shared" si="16"/>
        <v>-0.057423285198555996</v>
      </c>
      <c r="N34" s="330">
        <v>26902</v>
      </c>
      <c r="O34" s="331">
        <v>23239</v>
      </c>
      <c r="P34" s="332"/>
      <c r="Q34" s="331"/>
      <c r="R34" s="333">
        <f t="shared" si="13"/>
        <v>50141</v>
      </c>
      <c r="S34" s="334">
        <f t="shared" si="5"/>
        <v>0.008681644021948504</v>
      </c>
      <c r="T34" s="335">
        <v>21477</v>
      </c>
      <c r="U34" s="331">
        <v>17948</v>
      </c>
      <c r="V34" s="332"/>
      <c r="W34" s="331"/>
      <c r="X34" s="333">
        <f t="shared" si="14"/>
        <v>39425</v>
      </c>
      <c r="Y34" s="337">
        <f t="shared" si="15"/>
        <v>0.27180722891566256</v>
      </c>
    </row>
    <row r="35" spans="1:25" ht="19.5" customHeight="1">
      <c r="A35" s="329" t="s">
        <v>206</v>
      </c>
      <c r="B35" s="330">
        <v>3416</v>
      </c>
      <c r="C35" s="331">
        <v>3328</v>
      </c>
      <c r="D35" s="332">
        <v>0</v>
      </c>
      <c r="E35" s="331">
        <v>0</v>
      </c>
      <c r="F35" s="333">
        <f t="shared" si="10"/>
        <v>6744</v>
      </c>
      <c r="G35" s="334">
        <f t="shared" si="1"/>
        <v>0.0059846550038069645</v>
      </c>
      <c r="H35" s="335">
        <v>4128</v>
      </c>
      <c r="I35" s="331">
        <v>3659</v>
      </c>
      <c r="J35" s="332"/>
      <c r="K35" s="331"/>
      <c r="L35" s="333">
        <f t="shared" si="11"/>
        <v>7787</v>
      </c>
      <c r="M35" s="336">
        <f t="shared" si="16"/>
        <v>-0.1339411840246565</v>
      </c>
      <c r="N35" s="330">
        <v>17758</v>
      </c>
      <c r="O35" s="331">
        <v>16606</v>
      </c>
      <c r="P35" s="332"/>
      <c r="Q35" s="331"/>
      <c r="R35" s="333">
        <f t="shared" si="13"/>
        <v>34364</v>
      </c>
      <c r="S35" s="334">
        <f t="shared" si="5"/>
        <v>0.0059499414684637</v>
      </c>
      <c r="T35" s="335">
        <v>23883</v>
      </c>
      <c r="U35" s="331">
        <v>21775</v>
      </c>
      <c r="V35" s="332"/>
      <c r="W35" s="331"/>
      <c r="X35" s="333">
        <f t="shared" si="14"/>
        <v>45658</v>
      </c>
      <c r="Y35" s="337">
        <f t="shared" si="15"/>
        <v>-0.24736081300100754</v>
      </c>
    </row>
    <row r="36" spans="1:25" ht="19.5" customHeight="1">
      <c r="A36" s="329" t="s">
        <v>207</v>
      </c>
      <c r="B36" s="330">
        <v>2266</v>
      </c>
      <c r="C36" s="331">
        <v>2082</v>
      </c>
      <c r="D36" s="332">
        <v>0</v>
      </c>
      <c r="E36" s="331">
        <v>0</v>
      </c>
      <c r="F36" s="333">
        <f t="shared" si="10"/>
        <v>4348</v>
      </c>
      <c r="G36" s="334">
        <f t="shared" si="1"/>
        <v>0.0038584341572587013</v>
      </c>
      <c r="H36" s="335">
        <v>1894</v>
      </c>
      <c r="I36" s="331">
        <v>2216</v>
      </c>
      <c r="J36" s="332">
        <v>0</v>
      </c>
      <c r="K36" s="331">
        <v>0</v>
      </c>
      <c r="L36" s="333">
        <f t="shared" si="11"/>
        <v>4110</v>
      </c>
      <c r="M36" s="336">
        <f t="shared" si="16"/>
        <v>0.05790754257907538</v>
      </c>
      <c r="N36" s="330">
        <v>9052</v>
      </c>
      <c r="O36" s="331">
        <v>10507</v>
      </c>
      <c r="P36" s="332"/>
      <c r="Q36" s="331"/>
      <c r="R36" s="333">
        <f t="shared" si="13"/>
        <v>19559</v>
      </c>
      <c r="S36" s="334">
        <f t="shared" si="5"/>
        <v>0.003386535478456568</v>
      </c>
      <c r="T36" s="335">
        <v>7756</v>
      </c>
      <c r="U36" s="331">
        <v>9009</v>
      </c>
      <c r="V36" s="332">
        <v>0</v>
      </c>
      <c r="W36" s="331">
        <v>0</v>
      </c>
      <c r="X36" s="333">
        <f t="shared" si="14"/>
        <v>16765</v>
      </c>
      <c r="Y36" s="337">
        <f t="shared" si="15"/>
        <v>0.16665672532060838</v>
      </c>
    </row>
    <row r="37" spans="1:25" ht="19.5" customHeight="1">
      <c r="A37" s="329" t="s">
        <v>208</v>
      </c>
      <c r="B37" s="330">
        <v>1869</v>
      </c>
      <c r="C37" s="331">
        <v>1981</v>
      </c>
      <c r="D37" s="332">
        <v>0</v>
      </c>
      <c r="E37" s="331">
        <v>0</v>
      </c>
      <c r="F37" s="333">
        <f t="shared" si="10"/>
        <v>3850</v>
      </c>
      <c r="G37" s="334">
        <f t="shared" si="1"/>
        <v>0.003416506785981141</v>
      </c>
      <c r="H37" s="335">
        <v>5862</v>
      </c>
      <c r="I37" s="331">
        <v>6579</v>
      </c>
      <c r="J37" s="332"/>
      <c r="K37" s="331"/>
      <c r="L37" s="333">
        <f t="shared" si="11"/>
        <v>12441</v>
      </c>
      <c r="M37" s="336">
        <f t="shared" si="16"/>
        <v>-0.6905393457117595</v>
      </c>
      <c r="N37" s="330">
        <v>30345</v>
      </c>
      <c r="O37" s="331">
        <v>29291</v>
      </c>
      <c r="P37" s="332">
        <v>33</v>
      </c>
      <c r="Q37" s="331"/>
      <c r="R37" s="333">
        <f t="shared" si="13"/>
        <v>59669</v>
      </c>
      <c r="S37" s="334">
        <f t="shared" si="5"/>
        <v>0.010331365891100003</v>
      </c>
      <c r="T37" s="335">
        <v>38752</v>
      </c>
      <c r="U37" s="331">
        <v>36953</v>
      </c>
      <c r="V37" s="332"/>
      <c r="W37" s="331"/>
      <c r="X37" s="333">
        <f t="shared" si="14"/>
        <v>75705</v>
      </c>
      <c r="Y37" s="337">
        <f t="shared" si="15"/>
        <v>-0.21182220460999934</v>
      </c>
    </row>
    <row r="38" spans="1:25" ht="19.5" customHeight="1">
      <c r="A38" s="329" t="s">
        <v>209</v>
      </c>
      <c r="B38" s="330">
        <v>1509</v>
      </c>
      <c r="C38" s="331">
        <v>1743</v>
      </c>
      <c r="D38" s="332">
        <v>0</v>
      </c>
      <c r="E38" s="331">
        <v>0</v>
      </c>
      <c r="F38" s="333">
        <f t="shared" si="10"/>
        <v>3252</v>
      </c>
      <c r="G38" s="334">
        <f t="shared" si="1"/>
        <v>0.00288583897870407</v>
      </c>
      <c r="H38" s="335"/>
      <c r="I38" s="331"/>
      <c r="J38" s="332"/>
      <c r="K38" s="331"/>
      <c r="L38" s="333">
        <f t="shared" si="11"/>
        <v>0</v>
      </c>
      <c r="M38" s="336" t="str">
        <f t="shared" si="16"/>
        <v>         /0</v>
      </c>
      <c r="N38" s="330">
        <v>4626</v>
      </c>
      <c r="O38" s="331">
        <v>6405</v>
      </c>
      <c r="P38" s="332"/>
      <c r="Q38" s="331"/>
      <c r="R38" s="333">
        <f t="shared" si="13"/>
        <v>11031</v>
      </c>
      <c r="S38" s="334">
        <f t="shared" si="5"/>
        <v>0.0019099582219364183</v>
      </c>
      <c r="T38" s="335"/>
      <c r="U38" s="331"/>
      <c r="V38" s="332"/>
      <c r="W38" s="331"/>
      <c r="X38" s="333">
        <f t="shared" si="14"/>
        <v>0</v>
      </c>
      <c r="Y38" s="337" t="str">
        <f t="shared" si="15"/>
        <v>         /0</v>
      </c>
    </row>
    <row r="39" spans="1:25" ht="19.5" customHeight="1">
      <c r="A39" s="329" t="s">
        <v>210</v>
      </c>
      <c r="B39" s="330">
        <v>928</v>
      </c>
      <c r="C39" s="331">
        <v>990</v>
      </c>
      <c r="D39" s="332">
        <v>0</v>
      </c>
      <c r="E39" s="331">
        <v>0</v>
      </c>
      <c r="F39" s="333">
        <f t="shared" si="10"/>
        <v>1918</v>
      </c>
      <c r="G39" s="334">
        <f t="shared" si="1"/>
        <v>0.0017020415624706047</v>
      </c>
      <c r="H39" s="335">
        <v>926</v>
      </c>
      <c r="I39" s="331">
        <v>914</v>
      </c>
      <c r="J39" s="332"/>
      <c r="K39" s="331"/>
      <c r="L39" s="333">
        <f t="shared" si="11"/>
        <v>1840</v>
      </c>
      <c r="M39" s="336">
        <f t="shared" si="16"/>
        <v>0.04239130434782612</v>
      </c>
      <c r="N39" s="330">
        <v>9179</v>
      </c>
      <c r="O39" s="331">
        <v>9628</v>
      </c>
      <c r="P39" s="332"/>
      <c r="Q39" s="331"/>
      <c r="R39" s="333">
        <f t="shared" si="13"/>
        <v>18807</v>
      </c>
      <c r="S39" s="334">
        <f t="shared" si="5"/>
        <v>0.0032563307297577932</v>
      </c>
      <c r="T39" s="335">
        <v>5919</v>
      </c>
      <c r="U39" s="331">
        <v>5816</v>
      </c>
      <c r="V39" s="332"/>
      <c r="W39" s="331"/>
      <c r="X39" s="333">
        <f t="shared" si="14"/>
        <v>11735</v>
      </c>
      <c r="Y39" s="337">
        <f t="shared" si="15"/>
        <v>0.6026416702172988</v>
      </c>
    </row>
    <row r="40" spans="1:25" ht="19.5" customHeight="1" thickBot="1">
      <c r="A40" s="338" t="s">
        <v>176</v>
      </c>
      <c r="B40" s="339">
        <v>401</v>
      </c>
      <c r="C40" s="340">
        <v>465</v>
      </c>
      <c r="D40" s="341">
        <v>1055</v>
      </c>
      <c r="E40" s="340">
        <v>1468</v>
      </c>
      <c r="F40" s="342">
        <f t="shared" si="10"/>
        <v>3389</v>
      </c>
      <c r="G40" s="343">
        <f t="shared" si="1"/>
        <v>0.003007413376023399</v>
      </c>
      <c r="H40" s="344">
        <v>2878</v>
      </c>
      <c r="I40" s="340">
        <v>3023</v>
      </c>
      <c r="J40" s="341">
        <v>662</v>
      </c>
      <c r="K40" s="340">
        <v>817</v>
      </c>
      <c r="L40" s="342">
        <f t="shared" si="11"/>
        <v>7380</v>
      </c>
      <c r="M40" s="345">
        <f t="shared" si="16"/>
        <v>-0.5407859078590787</v>
      </c>
      <c r="N40" s="339">
        <v>23084</v>
      </c>
      <c r="O40" s="340">
        <v>22859</v>
      </c>
      <c r="P40" s="341">
        <v>7367</v>
      </c>
      <c r="Q40" s="340">
        <v>7555</v>
      </c>
      <c r="R40" s="342">
        <f t="shared" si="13"/>
        <v>60865</v>
      </c>
      <c r="S40" s="343">
        <f t="shared" si="5"/>
        <v>0.010538446847807097</v>
      </c>
      <c r="T40" s="344">
        <v>18530</v>
      </c>
      <c r="U40" s="340">
        <v>18049</v>
      </c>
      <c r="V40" s="341">
        <v>4377</v>
      </c>
      <c r="W40" s="340">
        <v>4615</v>
      </c>
      <c r="X40" s="342">
        <f t="shared" si="14"/>
        <v>45571</v>
      </c>
      <c r="Y40" s="346">
        <f t="shared" si="15"/>
        <v>0.3356081718636852</v>
      </c>
    </row>
    <row r="41" ht="6.75" customHeight="1" thickTop="1">
      <c r="A41" s="31"/>
    </row>
    <row r="42" ht="15">
      <c r="A42" s="31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1:Y65536 M41:M65536 Y3 M3 M5:M8 Y5:Y8">
    <cfRule type="cellIs" priority="3" dxfId="99" operator="lessThan" stopIfTrue="1">
      <formula>0</formula>
    </cfRule>
  </conditionalFormatting>
  <conditionalFormatting sqref="M9:M40 Y9:Y40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G6:G8">
    <cfRule type="cellIs" priority="2" dxfId="99" operator="lessThan" stopIfTrue="1">
      <formula>0</formula>
    </cfRule>
  </conditionalFormatting>
  <conditionalFormatting sqref="S6:S8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30" customWidth="1"/>
    <col min="2" max="2" width="9.140625" style="30" customWidth="1"/>
    <col min="3" max="3" width="10.7109375" style="30" customWidth="1"/>
    <col min="4" max="4" width="8.57421875" style="30" bestFit="1" customWidth="1"/>
    <col min="5" max="5" width="10.57421875" style="30" bestFit="1" customWidth="1"/>
    <col min="6" max="6" width="10.140625" style="30" customWidth="1"/>
    <col min="7" max="7" width="11.28125" style="30" bestFit="1" customWidth="1"/>
    <col min="8" max="8" width="10.00390625" style="30" customWidth="1"/>
    <col min="9" max="9" width="10.8515625" style="30" bestFit="1" customWidth="1"/>
    <col min="10" max="10" width="9.00390625" style="30" bestFit="1" customWidth="1"/>
    <col min="11" max="11" width="10.57421875" style="30" bestFit="1" customWidth="1"/>
    <col min="12" max="12" width="9.421875" style="30" customWidth="1"/>
    <col min="13" max="13" width="9.57421875" style="30" customWidth="1"/>
    <col min="14" max="14" width="10.7109375" style="30" customWidth="1"/>
    <col min="15" max="15" width="12.421875" style="30" bestFit="1" customWidth="1"/>
    <col min="16" max="16" width="9.421875" style="30" customWidth="1"/>
    <col min="17" max="17" width="10.57421875" style="30" bestFit="1" customWidth="1"/>
    <col min="18" max="18" width="10.421875" style="30" bestFit="1" customWidth="1"/>
    <col min="19" max="19" width="11.28125" style="30" bestFit="1" customWidth="1"/>
    <col min="20" max="20" width="10.421875" style="30" bestFit="1" customWidth="1"/>
    <col min="21" max="21" width="10.28125" style="30" customWidth="1"/>
    <col min="22" max="22" width="9.421875" style="30" customWidth="1"/>
    <col min="23" max="23" width="10.28125" style="30" customWidth="1"/>
    <col min="24" max="24" width="10.57421875" style="30" customWidth="1"/>
    <col min="25" max="25" width="9.8515625" style="30" bestFit="1" customWidth="1"/>
    <col min="26" max="16384" width="8.00390625" style="30" customWidth="1"/>
  </cols>
  <sheetData>
    <row r="1" spans="24:25" ht="16.5">
      <c r="X1" s="562" t="s">
        <v>26</v>
      </c>
      <c r="Y1" s="562"/>
    </row>
    <row r="2" ht="5.25" customHeight="1" thickBot="1"/>
    <row r="3" spans="1:25" ht="24.75" customHeight="1" thickTop="1">
      <c r="A3" s="594" t="s">
        <v>42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6"/>
    </row>
    <row r="4" spans="1:25" ht="21" customHeight="1" thickBot="1">
      <c r="A4" s="611" t="s">
        <v>40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3"/>
    </row>
    <row r="5" spans="1:25" s="48" customFormat="1" ht="19.5" customHeight="1" thickBot="1" thickTop="1">
      <c r="A5" s="597" t="s">
        <v>39</v>
      </c>
      <c r="B5" s="585" t="s">
        <v>33</v>
      </c>
      <c r="C5" s="586"/>
      <c r="D5" s="586"/>
      <c r="E5" s="586"/>
      <c r="F5" s="586"/>
      <c r="G5" s="586"/>
      <c r="H5" s="586"/>
      <c r="I5" s="586"/>
      <c r="J5" s="587"/>
      <c r="K5" s="587"/>
      <c r="L5" s="587"/>
      <c r="M5" s="588"/>
      <c r="N5" s="589" t="s">
        <v>32</v>
      </c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8"/>
    </row>
    <row r="6" spans="1:25" s="47" customFormat="1" ht="26.25" customHeight="1" thickBot="1">
      <c r="A6" s="598"/>
      <c r="B6" s="592" t="s">
        <v>159</v>
      </c>
      <c r="C6" s="581"/>
      <c r="D6" s="581"/>
      <c r="E6" s="581"/>
      <c r="F6" s="593"/>
      <c r="G6" s="582" t="s">
        <v>31</v>
      </c>
      <c r="H6" s="592" t="s">
        <v>160</v>
      </c>
      <c r="I6" s="581"/>
      <c r="J6" s="581"/>
      <c r="K6" s="581"/>
      <c r="L6" s="593"/>
      <c r="M6" s="582" t="s">
        <v>30</v>
      </c>
      <c r="N6" s="580" t="s">
        <v>161</v>
      </c>
      <c r="O6" s="581"/>
      <c r="P6" s="581"/>
      <c r="Q6" s="581"/>
      <c r="R6" s="581"/>
      <c r="S6" s="582" t="s">
        <v>31</v>
      </c>
      <c r="T6" s="580" t="s">
        <v>162</v>
      </c>
      <c r="U6" s="581"/>
      <c r="V6" s="581"/>
      <c r="W6" s="581"/>
      <c r="X6" s="581"/>
      <c r="Y6" s="582" t="s">
        <v>30</v>
      </c>
    </row>
    <row r="7" spans="1:25" s="42" customFormat="1" ht="26.25" customHeight="1">
      <c r="A7" s="599"/>
      <c r="B7" s="603" t="s">
        <v>20</v>
      </c>
      <c r="C7" s="604"/>
      <c r="D7" s="601" t="s">
        <v>19</v>
      </c>
      <c r="E7" s="602"/>
      <c r="F7" s="590" t="s">
        <v>15</v>
      </c>
      <c r="G7" s="583"/>
      <c r="H7" s="603" t="s">
        <v>20</v>
      </c>
      <c r="I7" s="604"/>
      <c r="J7" s="601" t="s">
        <v>19</v>
      </c>
      <c r="K7" s="602"/>
      <c r="L7" s="590" t="s">
        <v>15</v>
      </c>
      <c r="M7" s="583"/>
      <c r="N7" s="604" t="s">
        <v>20</v>
      </c>
      <c r="O7" s="604"/>
      <c r="P7" s="609" t="s">
        <v>19</v>
      </c>
      <c r="Q7" s="604"/>
      <c r="R7" s="590" t="s">
        <v>15</v>
      </c>
      <c r="S7" s="583"/>
      <c r="T7" s="610" t="s">
        <v>20</v>
      </c>
      <c r="U7" s="602"/>
      <c r="V7" s="601" t="s">
        <v>19</v>
      </c>
      <c r="W7" s="605"/>
      <c r="X7" s="590" t="s">
        <v>15</v>
      </c>
      <c r="Y7" s="583"/>
    </row>
    <row r="8" spans="1:25" s="42" customFormat="1" ht="16.5" customHeight="1" thickBot="1">
      <c r="A8" s="600"/>
      <c r="B8" s="45" t="s">
        <v>28</v>
      </c>
      <c r="C8" s="43" t="s">
        <v>27</v>
      </c>
      <c r="D8" s="44" t="s">
        <v>28</v>
      </c>
      <c r="E8" s="43" t="s">
        <v>27</v>
      </c>
      <c r="F8" s="591"/>
      <c r="G8" s="584"/>
      <c r="H8" s="45" t="s">
        <v>28</v>
      </c>
      <c r="I8" s="43" t="s">
        <v>27</v>
      </c>
      <c r="J8" s="44" t="s">
        <v>28</v>
      </c>
      <c r="K8" s="43" t="s">
        <v>27</v>
      </c>
      <c r="L8" s="591"/>
      <c r="M8" s="584"/>
      <c r="N8" s="45" t="s">
        <v>28</v>
      </c>
      <c r="O8" s="43" t="s">
        <v>27</v>
      </c>
      <c r="P8" s="44" t="s">
        <v>28</v>
      </c>
      <c r="Q8" s="43" t="s">
        <v>27</v>
      </c>
      <c r="R8" s="591"/>
      <c r="S8" s="584"/>
      <c r="T8" s="45" t="s">
        <v>28</v>
      </c>
      <c r="U8" s="43" t="s">
        <v>27</v>
      </c>
      <c r="V8" s="44" t="s">
        <v>28</v>
      </c>
      <c r="W8" s="43" t="s">
        <v>27</v>
      </c>
      <c r="X8" s="591"/>
      <c r="Y8" s="584"/>
    </row>
    <row r="9" spans="1:25" s="705" customFormat="1" ht="18" customHeight="1" thickBot="1" thickTop="1">
      <c r="A9" s="695" t="s">
        <v>22</v>
      </c>
      <c r="B9" s="696">
        <f>SUM(B10:B50)</f>
        <v>30015.677</v>
      </c>
      <c r="C9" s="697">
        <f>SUM(C10:C50)</f>
        <v>15976.409</v>
      </c>
      <c r="D9" s="698">
        <f>SUM(D10:D50)</f>
        <v>7520.959999999999</v>
      </c>
      <c r="E9" s="697">
        <f>SUM(E10:E50)</f>
        <v>3299.127</v>
      </c>
      <c r="F9" s="699">
        <f>SUM(B9:E9)</f>
        <v>56812.172999999995</v>
      </c>
      <c r="G9" s="700">
        <f>F9/$F$9</f>
        <v>1</v>
      </c>
      <c r="H9" s="701">
        <f>SUM(H10:H50)</f>
        <v>25644.653</v>
      </c>
      <c r="I9" s="697">
        <f>SUM(I10:I50)</f>
        <v>14499.857999999997</v>
      </c>
      <c r="J9" s="698">
        <f>SUM(J10:J50)</f>
        <v>17823.756999999998</v>
      </c>
      <c r="K9" s="697">
        <f>SUM(K10:K50)</f>
        <v>6291.789000000001</v>
      </c>
      <c r="L9" s="699">
        <f>SUM(H9:K9)</f>
        <v>64260.057</v>
      </c>
      <c r="M9" s="702">
        <f>IF(ISERROR(F9/L9-1),"         /0",(F9/L9-1))</f>
        <v>-0.11590223145927192</v>
      </c>
      <c r="N9" s="703">
        <f>SUM(N10:N50)</f>
        <v>143656.59300000002</v>
      </c>
      <c r="O9" s="697">
        <f>SUM(O10:O50)</f>
        <v>76150.65199999999</v>
      </c>
      <c r="P9" s="698">
        <f>SUM(P10:P50)</f>
        <v>38914.97000000001</v>
      </c>
      <c r="Q9" s="697">
        <f>SUM(Q10:Q50)</f>
        <v>18036.392</v>
      </c>
      <c r="R9" s="699">
        <f>SUM(N9:Q9)</f>
        <v>276758.607</v>
      </c>
      <c r="S9" s="700">
        <f>R9/$R$9</f>
        <v>1</v>
      </c>
      <c r="T9" s="701">
        <f>SUM(T10:T50)</f>
        <v>117425.43399999998</v>
      </c>
      <c r="U9" s="697">
        <f>SUM(U10:U50)</f>
        <v>66226.31599999999</v>
      </c>
      <c r="V9" s="698">
        <f>SUM(V10:V50)</f>
        <v>77326.87599999999</v>
      </c>
      <c r="W9" s="697">
        <f>SUM(W10:W50)</f>
        <v>28524.057</v>
      </c>
      <c r="X9" s="699">
        <f>SUM(T9:W9)</f>
        <v>289502.68299999996</v>
      </c>
      <c r="Y9" s="704">
        <f>IF(ISERROR(R9/X9-1),"         /0",(R9/X9-1))</f>
        <v>-0.04402057994053188</v>
      </c>
    </row>
    <row r="10" spans="1:25" ht="19.5" customHeight="1" thickTop="1">
      <c r="A10" s="320" t="s">
        <v>181</v>
      </c>
      <c r="B10" s="321">
        <v>8828.267999999998</v>
      </c>
      <c r="C10" s="322">
        <v>4326.219000000001</v>
      </c>
      <c r="D10" s="323">
        <v>133.77100000000002</v>
      </c>
      <c r="E10" s="322">
        <v>57.655</v>
      </c>
      <c r="F10" s="324">
        <f>SUM(B10:E10)</f>
        <v>13345.913</v>
      </c>
      <c r="G10" s="325">
        <f>F10/$F$9</f>
        <v>0.23491291206199771</v>
      </c>
      <c r="H10" s="326">
        <v>7823.003</v>
      </c>
      <c r="I10" s="322">
        <v>4153.111000000001</v>
      </c>
      <c r="J10" s="323">
        <v>305.583</v>
      </c>
      <c r="K10" s="322">
        <v>108.63799999999999</v>
      </c>
      <c r="L10" s="324">
        <f>SUM(H10:K10)</f>
        <v>12390.335000000003</v>
      </c>
      <c r="M10" s="327">
        <f>IF(ISERROR(F10/L10-1),"         /0",(F10/L10-1))</f>
        <v>0.07712285422468379</v>
      </c>
      <c r="N10" s="321">
        <v>40069.462</v>
      </c>
      <c r="O10" s="322">
        <v>21624.052999999996</v>
      </c>
      <c r="P10" s="323">
        <v>979.641</v>
      </c>
      <c r="Q10" s="322">
        <v>726.666</v>
      </c>
      <c r="R10" s="324">
        <f>SUM(N10:Q10)</f>
        <v>63399.822</v>
      </c>
      <c r="S10" s="325">
        <f>R10/$R$9</f>
        <v>0.22907985658418925</v>
      </c>
      <c r="T10" s="326">
        <v>36721.15199999999</v>
      </c>
      <c r="U10" s="322">
        <v>18241.381999999987</v>
      </c>
      <c r="V10" s="323">
        <v>579.77</v>
      </c>
      <c r="W10" s="322">
        <v>172.625</v>
      </c>
      <c r="X10" s="324">
        <f>SUM(T10:W10)</f>
        <v>55714.92899999997</v>
      </c>
      <c r="Y10" s="328">
        <f>IF(ISERROR(R10/X10-1),"         /0",IF(R10/X10&gt;5,"  *  ",(R10/X10-1)))</f>
        <v>0.1379323843345477</v>
      </c>
    </row>
    <row r="11" spans="1:25" ht="19.5" customHeight="1">
      <c r="A11" s="329" t="s">
        <v>164</v>
      </c>
      <c r="B11" s="330">
        <v>3998.027</v>
      </c>
      <c r="C11" s="331">
        <v>2898.846000000001</v>
      </c>
      <c r="D11" s="332">
        <v>8.728</v>
      </c>
      <c r="E11" s="331">
        <v>24.358</v>
      </c>
      <c r="F11" s="333">
        <f>SUM(B11:E11)</f>
        <v>6929.959000000002</v>
      </c>
      <c r="G11" s="334">
        <f>F11/$F$9</f>
        <v>0.1219801784381668</v>
      </c>
      <c r="H11" s="335">
        <v>3778.7500000000005</v>
      </c>
      <c r="I11" s="331">
        <v>2873.4380000000006</v>
      </c>
      <c r="J11" s="332">
        <v>12.334999999999999</v>
      </c>
      <c r="K11" s="331">
        <v>14.084999999999999</v>
      </c>
      <c r="L11" s="333">
        <f>SUM(H11:K11)</f>
        <v>6678.608000000001</v>
      </c>
      <c r="M11" s="336">
        <f>IF(ISERROR(F11/L11-1),"         /0",(F11/L11-1))</f>
        <v>0.03763523776212052</v>
      </c>
      <c r="N11" s="330">
        <v>18734.589999999997</v>
      </c>
      <c r="O11" s="331">
        <v>13867.243000000006</v>
      </c>
      <c r="P11" s="332">
        <v>22.788000000000004</v>
      </c>
      <c r="Q11" s="331">
        <v>83.677</v>
      </c>
      <c r="R11" s="333">
        <f>SUM(N11:Q11)</f>
        <v>32708.298000000003</v>
      </c>
      <c r="S11" s="334">
        <f>R11/$R$9</f>
        <v>0.11818348977309313</v>
      </c>
      <c r="T11" s="335">
        <v>17332.246000000003</v>
      </c>
      <c r="U11" s="331">
        <v>14094.594</v>
      </c>
      <c r="V11" s="332">
        <v>36.905</v>
      </c>
      <c r="W11" s="331">
        <v>76.87899999999999</v>
      </c>
      <c r="X11" s="333">
        <f>SUM(T11:W11)</f>
        <v>31540.624000000003</v>
      </c>
      <c r="Y11" s="337">
        <f>IF(ISERROR(R11/X11-1),"         /0",IF(R11/X11&gt;5,"  *  ",(R11/X11-1)))</f>
        <v>0.03702127136102318</v>
      </c>
    </row>
    <row r="12" spans="1:25" ht="19.5" customHeight="1">
      <c r="A12" s="329" t="s">
        <v>211</v>
      </c>
      <c r="B12" s="330">
        <v>0</v>
      </c>
      <c r="C12" s="331">
        <v>0</v>
      </c>
      <c r="D12" s="332">
        <v>3276.036</v>
      </c>
      <c r="E12" s="331">
        <v>1907.81</v>
      </c>
      <c r="F12" s="333">
        <f>SUM(B12:E12)</f>
        <v>5183.846</v>
      </c>
      <c r="G12" s="334">
        <f>F12/$F$9</f>
        <v>0.09124533926910347</v>
      </c>
      <c r="H12" s="335"/>
      <c r="I12" s="331"/>
      <c r="J12" s="332">
        <v>3750.577</v>
      </c>
      <c r="K12" s="331">
        <v>1953.248</v>
      </c>
      <c r="L12" s="333">
        <f>SUM(H12:K12)</f>
        <v>5703.825000000001</v>
      </c>
      <c r="M12" s="336">
        <f>IF(ISERROR(F12/L12-1),"         /0",(F12/L12-1))</f>
        <v>-0.09116321065250088</v>
      </c>
      <c r="N12" s="330"/>
      <c r="O12" s="331"/>
      <c r="P12" s="332">
        <v>17120.48</v>
      </c>
      <c r="Q12" s="331">
        <v>9901.806</v>
      </c>
      <c r="R12" s="333">
        <f>SUM(N12:Q12)</f>
        <v>27022.286</v>
      </c>
      <c r="S12" s="334">
        <f>R12/$R$9</f>
        <v>0.09763846657892739</v>
      </c>
      <c r="T12" s="335"/>
      <c r="U12" s="331"/>
      <c r="V12" s="332">
        <v>17071.267</v>
      </c>
      <c r="W12" s="331">
        <v>10009.767</v>
      </c>
      <c r="X12" s="333">
        <f>SUM(T12:W12)</f>
        <v>27081.034</v>
      </c>
      <c r="Y12" s="337">
        <f>IF(ISERROR(R12/X12-1),"         /0",IF(R12/X12&gt;5,"  *  ",(R12/X12-1)))</f>
        <v>-0.0021693410967985605</v>
      </c>
    </row>
    <row r="13" spans="1:25" ht="19.5" customHeight="1">
      <c r="A13" s="329" t="s">
        <v>212</v>
      </c>
      <c r="B13" s="330">
        <v>2053.673</v>
      </c>
      <c r="C13" s="331">
        <v>1019.777</v>
      </c>
      <c r="D13" s="332">
        <v>1310.986</v>
      </c>
      <c r="E13" s="331">
        <v>435.715</v>
      </c>
      <c r="F13" s="333">
        <f>SUM(B13:E13)</f>
        <v>4820.151</v>
      </c>
      <c r="G13" s="334">
        <f>F13/$F$9</f>
        <v>0.08484363025508636</v>
      </c>
      <c r="H13" s="335">
        <v>2129.221</v>
      </c>
      <c r="I13" s="331">
        <v>1079.0230000000001</v>
      </c>
      <c r="J13" s="332">
        <v>1960.76</v>
      </c>
      <c r="K13" s="331">
        <v>404.766</v>
      </c>
      <c r="L13" s="333">
        <f>SUM(H13:K13)</f>
        <v>5573.7699999999995</v>
      </c>
      <c r="M13" s="336">
        <f>IF(ISERROR(F13/L13-1),"         /0",(F13/L13-1))</f>
        <v>-0.13520812663601112</v>
      </c>
      <c r="N13" s="330">
        <v>9867.078000000001</v>
      </c>
      <c r="O13" s="331">
        <v>4766.924</v>
      </c>
      <c r="P13" s="332">
        <v>5584.277</v>
      </c>
      <c r="Q13" s="331">
        <v>2027.0779999999997</v>
      </c>
      <c r="R13" s="333">
        <f>SUM(N13:Q13)</f>
        <v>22245.357000000004</v>
      </c>
      <c r="S13" s="334">
        <f>R13/$R$9</f>
        <v>0.08037819398332209</v>
      </c>
      <c r="T13" s="335">
        <v>9884.137999999999</v>
      </c>
      <c r="U13" s="331">
        <v>5271.504</v>
      </c>
      <c r="V13" s="332">
        <v>8221.999</v>
      </c>
      <c r="W13" s="331">
        <v>1532.1260000000002</v>
      </c>
      <c r="X13" s="333">
        <f>SUM(T13:W13)</f>
        <v>24909.767</v>
      </c>
      <c r="Y13" s="337">
        <f>IF(ISERROR(R13/X13-1),"         /0",IF(R13/X13&gt;5,"  *  ",(R13/X13-1)))</f>
        <v>-0.10696246175245216</v>
      </c>
    </row>
    <row r="14" spans="1:25" ht="19.5" customHeight="1">
      <c r="A14" s="329" t="s">
        <v>213</v>
      </c>
      <c r="B14" s="330">
        <v>2687.406</v>
      </c>
      <c r="C14" s="331">
        <v>690.8050000000001</v>
      </c>
      <c r="D14" s="332">
        <v>0</v>
      </c>
      <c r="E14" s="331">
        <v>0</v>
      </c>
      <c r="F14" s="333">
        <f aca="true" t="shared" si="0" ref="F14:F30">SUM(B14:E14)</f>
        <v>3378.2110000000002</v>
      </c>
      <c r="G14" s="334">
        <f aca="true" t="shared" si="1" ref="G14:G30">F14/$F$9</f>
        <v>0.05946280210052871</v>
      </c>
      <c r="H14" s="335"/>
      <c r="I14" s="331"/>
      <c r="J14" s="332">
        <v>3138.1710000000003</v>
      </c>
      <c r="K14" s="331">
        <v>729.237</v>
      </c>
      <c r="L14" s="333">
        <f aca="true" t="shared" si="2" ref="L14:L30">SUM(H14:K14)</f>
        <v>3867.4080000000004</v>
      </c>
      <c r="M14" s="336">
        <f aca="true" t="shared" si="3" ref="M14:M30">IF(ISERROR(F14/L14-1),"         /0",(F14/L14-1))</f>
        <v>-0.12649221390657517</v>
      </c>
      <c r="N14" s="330">
        <v>15017.591</v>
      </c>
      <c r="O14" s="331">
        <v>2988.3650000000002</v>
      </c>
      <c r="P14" s="332"/>
      <c r="Q14" s="331"/>
      <c r="R14" s="333">
        <f aca="true" t="shared" si="4" ref="R14:R30">SUM(N14:Q14)</f>
        <v>18005.956000000002</v>
      </c>
      <c r="S14" s="334">
        <f aca="true" t="shared" si="5" ref="S14:S30">R14/$R$9</f>
        <v>0.06506014824680774</v>
      </c>
      <c r="T14" s="335"/>
      <c r="U14" s="331"/>
      <c r="V14" s="332">
        <v>14422.886999999999</v>
      </c>
      <c r="W14" s="331">
        <v>3777.6800000000003</v>
      </c>
      <c r="X14" s="333">
        <f aca="true" t="shared" si="6" ref="X14:X30">SUM(T14:W14)</f>
        <v>18200.567</v>
      </c>
      <c r="Y14" s="337">
        <f aca="true" t="shared" si="7" ref="Y14:Y30">IF(ISERROR(R14/X14-1),"         /0",IF(R14/X14&gt;5,"  *  ",(R14/X14-1)))</f>
        <v>-0.010692578972951616</v>
      </c>
    </row>
    <row r="15" spans="1:25" ht="19.5" customHeight="1">
      <c r="A15" s="329" t="s">
        <v>214</v>
      </c>
      <c r="B15" s="330">
        <v>2178.1659999999997</v>
      </c>
      <c r="C15" s="331">
        <v>421.13500000000005</v>
      </c>
      <c r="D15" s="332">
        <v>0</v>
      </c>
      <c r="E15" s="331">
        <v>12.761</v>
      </c>
      <c r="F15" s="333">
        <f t="shared" si="0"/>
        <v>2612.062</v>
      </c>
      <c r="G15" s="334">
        <f t="shared" si="1"/>
        <v>0.045977153523066264</v>
      </c>
      <c r="H15" s="335">
        <v>2432.322</v>
      </c>
      <c r="I15" s="331">
        <v>228.333</v>
      </c>
      <c r="J15" s="332"/>
      <c r="K15" s="331">
        <v>102.162</v>
      </c>
      <c r="L15" s="333">
        <f t="shared" si="2"/>
        <v>2762.817</v>
      </c>
      <c r="M15" s="336">
        <f t="shared" si="3"/>
        <v>-0.05456568422736652</v>
      </c>
      <c r="N15" s="330">
        <v>9440.285</v>
      </c>
      <c r="O15" s="331">
        <v>1436.7600000000004</v>
      </c>
      <c r="P15" s="332">
        <v>395.94899999999996</v>
      </c>
      <c r="Q15" s="331">
        <v>141.541</v>
      </c>
      <c r="R15" s="333">
        <f t="shared" si="4"/>
        <v>11414.535</v>
      </c>
      <c r="S15" s="334">
        <f t="shared" si="5"/>
        <v>0.04124364956064401</v>
      </c>
      <c r="T15" s="335">
        <v>8752.015999999998</v>
      </c>
      <c r="U15" s="331">
        <v>931.3059999999999</v>
      </c>
      <c r="V15" s="332"/>
      <c r="W15" s="331">
        <v>124.102</v>
      </c>
      <c r="X15" s="333">
        <f t="shared" si="6"/>
        <v>9807.423999999999</v>
      </c>
      <c r="Y15" s="337">
        <f t="shared" si="7"/>
        <v>0.16386678092024987</v>
      </c>
    </row>
    <row r="16" spans="1:25" ht="19.5" customHeight="1">
      <c r="A16" s="329" t="s">
        <v>215</v>
      </c>
      <c r="B16" s="330">
        <v>1229.548</v>
      </c>
      <c r="C16" s="331">
        <v>1300.306</v>
      </c>
      <c r="D16" s="332">
        <v>0</v>
      </c>
      <c r="E16" s="331">
        <v>0</v>
      </c>
      <c r="F16" s="333">
        <f t="shared" si="0"/>
        <v>2529.8540000000003</v>
      </c>
      <c r="G16" s="334">
        <f t="shared" si="1"/>
        <v>0.04453013969382936</v>
      </c>
      <c r="H16" s="335">
        <v>1044.681</v>
      </c>
      <c r="I16" s="331">
        <v>978.237</v>
      </c>
      <c r="J16" s="332"/>
      <c r="K16" s="331"/>
      <c r="L16" s="333">
        <f t="shared" si="2"/>
        <v>2022.9180000000001</v>
      </c>
      <c r="M16" s="336">
        <f t="shared" si="3"/>
        <v>0.25059641567280533</v>
      </c>
      <c r="N16" s="330">
        <v>5557.777999999999</v>
      </c>
      <c r="O16" s="331">
        <v>5634.137000000001</v>
      </c>
      <c r="P16" s="332"/>
      <c r="Q16" s="331"/>
      <c r="R16" s="333">
        <f t="shared" si="4"/>
        <v>11191.915</v>
      </c>
      <c r="S16" s="334">
        <f t="shared" si="5"/>
        <v>0.04043926626643268</v>
      </c>
      <c r="T16" s="335">
        <v>4712.1669999999995</v>
      </c>
      <c r="U16" s="331">
        <v>3563.666</v>
      </c>
      <c r="V16" s="332"/>
      <c r="W16" s="331"/>
      <c r="X16" s="333">
        <f t="shared" si="6"/>
        <v>8275.832999999999</v>
      </c>
      <c r="Y16" s="337">
        <f t="shared" si="7"/>
        <v>0.35236114600185897</v>
      </c>
    </row>
    <row r="17" spans="1:25" ht="19.5" customHeight="1">
      <c r="A17" s="329" t="s">
        <v>178</v>
      </c>
      <c r="B17" s="330">
        <v>253.373</v>
      </c>
      <c r="C17" s="331">
        <v>263.741</v>
      </c>
      <c r="D17" s="332">
        <v>657.0110000000001</v>
      </c>
      <c r="E17" s="331">
        <v>285</v>
      </c>
      <c r="F17" s="333">
        <f>SUM(B17:E17)</f>
        <v>1459.125</v>
      </c>
      <c r="G17" s="334">
        <f>F17/$F$9</f>
        <v>0.0256833161442355</v>
      </c>
      <c r="H17" s="335">
        <v>398.415</v>
      </c>
      <c r="I17" s="331">
        <v>203.49599999999998</v>
      </c>
      <c r="J17" s="332">
        <v>644.333</v>
      </c>
      <c r="K17" s="331">
        <v>285.791</v>
      </c>
      <c r="L17" s="333">
        <f>SUM(H17:K17)</f>
        <v>1532.035</v>
      </c>
      <c r="M17" s="336">
        <f>IF(ISERROR(F17/L17-1),"         /0",(F17/L17-1))</f>
        <v>-0.047590296566331736</v>
      </c>
      <c r="N17" s="330">
        <v>1162.6619999999998</v>
      </c>
      <c r="O17" s="331">
        <v>1196.428</v>
      </c>
      <c r="P17" s="332">
        <v>2328.0399999999995</v>
      </c>
      <c r="Q17" s="331">
        <v>1373.756</v>
      </c>
      <c r="R17" s="333">
        <f>SUM(N17:Q17)</f>
        <v>6060.8859999999995</v>
      </c>
      <c r="S17" s="334">
        <f>R17/$R$9</f>
        <v>0.021899539333929366</v>
      </c>
      <c r="T17" s="335">
        <v>2034.1019999999999</v>
      </c>
      <c r="U17" s="331">
        <v>1234.304</v>
      </c>
      <c r="V17" s="332">
        <v>2981.8389999999995</v>
      </c>
      <c r="W17" s="331">
        <v>1393.8149999999998</v>
      </c>
      <c r="X17" s="333">
        <f>SUM(T17:W17)</f>
        <v>7644.059999999999</v>
      </c>
      <c r="Y17" s="337">
        <f>IF(ISERROR(R17/X17-1),"         /0",IF(R17/X17&gt;5,"  *  ",(R17/X17-1)))</f>
        <v>-0.20711166579016904</v>
      </c>
    </row>
    <row r="18" spans="1:25" ht="19.5" customHeight="1">
      <c r="A18" s="329" t="s">
        <v>216</v>
      </c>
      <c r="B18" s="330">
        <v>901.866</v>
      </c>
      <c r="C18" s="331">
        <v>373.19899999999996</v>
      </c>
      <c r="D18" s="332">
        <v>0</v>
      </c>
      <c r="E18" s="331">
        <v>0</v>
      </c>
      <c r="F18" s="333">
        <f>SUM(B18:E18)</f>
        <v>1275.065</v>
      </c>
      <c r="G18" s="334">
        <f>F18/$F$9</f>
        <v>0.022443517518683894</v>
      </c>
      <c r="H18" s="335">
        <v>977.483</v>
      </c>
      <c r="I18" s="331">
        <v>470.298</v>
      </c>
      <c r="J18" s="332"/>
      <c r="K18" s="331"/>
      <c r="L18" s="333">
        <f>SUM(H18:K18)</f>
        <v>1447.781</v>
      </c>
      <c r="M18" s="336">
        <f>IF(ISERROR(F18/L18-1),"         /0",(F18/L18-1))</f>
        <v>-0.11929704837955457</v>
      </c>
      <c r="N18" s="330">
        <v>4089.229</v>
      </c>
      <c r="O18" s="331">
        <v>1596.7109999999998</v>
      </c>
      <c r="P18" s="332"/>
      <c r="Q18" s="331"/>
      <c r="R18" s="333">
        <f>SUM(N18:Q18)</f>
        <v>5685.94</v>
      </c>
      <c r="S18" s="334">
        <f>R18/$R$9</f>
        <v>0.020544763039654985</v>
      </c>
      <c r="T18" s="335">
        <v>4322.405000000001</v>
      </c>
      <c r="U18" s="331">
        <v>2143.586</v>
      </c>
      <c r="V18" s="332"/>
      <c r="W18" s="331"/>
      <c r="X18" s="333">
        <f>SUM(T18:W18)</f>
        <v>6465.991</v>
      </c>
      <c r="Y18" s="337">
        <f>IF(ISERROR(R18/X18-1),"         /0",IF(R18/X18&gt;5,"  *  ",(R18/X18-1)))</f>
        <v>-0.12063904821395521</v>
      </c>
    </row>
    <row r="19" spans="1:25" ht="19.5" customHeight="1">
      <c r="A19" s="329" t="s">
        <v>192</v>
      </c>
      <c r="B19" s="330">
        <v>339.45099999999996</v>
      </c>
      <c r="C19" s="331">
        <v>789.748</v>
      </c>
      <c r="D19" s="332">
        <v>0</v>
      </c>
      <c r="E19" s="331">
        <v>0</v>
      </c>
      <c r="F19" s="333">
        <f>SUM(B19:E19)</f>
        <v>1129.199</v>
      </c>
      <c r="G19" s="334">
        <f>F19/$F$9</f>
        <v>0.019876004390819556</v>
      </c>
      <c r="H19" s="335">
        <v>358.671</v>
      </c>
      <c r="I19" s="331">
        <v>741.019</v>
      </c>
      <c r="J19" s="332">
        <v>0</v>
      </c>
      <c r="K19" s="331">
        <v>0</v>
      </c>
      <c r="L19" s="333">
        <f>SUM(H19:K19)</f>
        <v>1099.69</v>
      </c>
      <c r="M19" s="336">
        <f>IF(ISERROR(F19/L19-1),"         /0",(F19/L19-1))</f>
        <v>0.026833925924578672</v>
      </c>
      <c r="N19" s="330">
        <v>1571.449</v>
      </c>
      <c r="O19" s="331">
        <v>3635.8610000000003</v>
      </c>
      <c r="P19" s="332">
        <v>12.344</v>
      </c>
      <c r="Q19" s="331">
        <v>0</v>
      </c>
      <c r="R19" s="333">
        <f>SUM(N19:Q19)</f>
        <v>5219.654</v>
      </c>
      <c r="S19" s="334">
        <f>R19/$R$9</f>
        <v>0.01885995184243719</v>
      </c>
      <c r="T19" s="335">
        <v>1984.317</v>
      </c>
      <c r="U19" s="331">
        <v>2718.059</v>
      </c>
      <c r="V19" s="332">
        <v>0</v>
      </c>
      <c r="W19" s="331">
        <v>0</v>
      </c>
      <c r="X19" s="333">
        <f>SUM(T19:W19)</f>
        <v>4702.376</v>
      </c>
      <c r="Y19" s="337">
        <f>IF(ISERROR(R19/X19-1),"         /0",IF(R19/X19&gt;5,"  *  ",(R19/X19-1)))</f>
        <v>0.11000353863663825</v>
      </c>
    </row>
    <row r="20" spans="1:25" ht="19.5" customHeight="1">
      <c r="A20" s="329" t="s">
        <v>217</v>
      </c>
      <c r="B20" s="330">
        <v>421.432</v>
      </c>
      <c r="C20" s="331">
        <v>452.837</v>
      </c>
      <c r="D20" s="332">
        <v>238.031</v>
      </c>
      <c r="E20" s="331">
        <v>0</v>
      </c>
      <c r="F20" s="333">
        <f t="shared" si="0"/>
        <v>1112.3</v>
      </c>
      <c r="G20" s="334">
        <f t="shared" si="1"/>
        <v>0.019578550533527386</v>
      </c>
      <c r="H20" s="335">
        <v>484.161</v>
      </c>
      <c r="I20" s="331">
        <v>416.079</v>
      </c>
      <c r="J20" s="332"/>
      <c r="K20" s="331"/>
      <c r="L20" s="333">
        <f t="shared" si="2"/>
        <v>900.24</v>
      </c>
      <c r="M20" s="336">
        <f t="shared" si="3"/>
        <v>0.23555940638052064</v>
      </c>
      <c r="N20" s="330">
        <v>1918.2730000000001</v>
      </c>
      <c r="O20" s="331">
        <v>2165.5519999999997</v>
      </c>
      <c r="P20" s="332">
        <v>360.41200000000003</v>
      </c>
      <c r="Q20" s="331">
        <v>0</v>
      </c>
      <c r="R20" s="333">
        <f t="shared" si="4"/>
        <v>4444.237</v>
      </c>
      <c r="S20" s="334">
        <f t="shared" si="5"/>
        <v>0.016058170866570375</v>
      </c>
      <c r="T20" s="335">
        <v>1982.737</v>
      </c>
      <c r="U20" s="331">
        <v>1872.2350000000001</v>
      </c>
      <c r="V20" s="332"/>
      <c r="W20" s="331"/>
      <c r="X20" s="333">
        <f t="shared" si="6"/>
        <v>3854.972</v>
      </c>
      <c r="Y20" s="337">
        <f t="shared" si="7"/>
        <v>0.1528584384011089</v>
      </c>
    </row>
    <row r="21" spans="1:25" ht="19.5" customHeight="1">
      <c r="A21" s="329" t="s">
        <v>218</v>
      </c>
      <c r="B21" s="330">
        <v>0</v>
      </c>
      <c r="C21" s="331">
        <v>0</v>
      </c>
      <c r="D21" s="332">
        <v>995.463</v>
      </c>
      <c r="E21" s="331">
        <v>95.899</v>
      </c>
      <c r="F21" s="333">
        <f t="shared" si="0"/>
        <v>1091.362</v>
      </c>
      <c r="G21" s="334">
        <f t="shared" si="1"/>
        <v>0.019210002757683642</v>
      </c>
      <c r="H21" s="335"/>
      <c r="I21" s="331"/>
      <c r="J21" s="332">
        <v>318.082</v>
      </c>
      <c r="K21" s="331"/>
      <c r="L21" s="333">
        <f t="shared" si="2"/>
        <v>318.082</v>
      </c>
      <c r="M21" s="336">
        <f t="shared" si="3"/>
        <v>2.4310712332040167</v>
      </c>
      <c r="N21" s="330"/>
      <c r="O21" s="331"/>
      <c r="P21" s="332">
        <v>3689.4100000000003</v>
      </c>
      <c r="Q21" s="331">
        <v>490.871</v>
      </c>
      <c r="R21" s="333">
        <f t="shared" si="4"/>
        <v>4180.281</v>
      </c>
      <c r="S21" s="334">
        <f t="shared" si="5"/>
        <v>0.01510442997713166</v>
      </c>
      <c r="T21" s="335"/>
      <c r="U21" s="331"/>
      <c r="V21" s="332">
        <v>3070.833</v>
      </c>
      <c r="W21" s="331"/>
      <c r="X21" s="333">
        <f t="shared" si="6"/>
        <v>3070.833</v>
      </c>
      <c r="Y21" s="337">
        <f t="shared" si="7"/>
        <v>0.36128568372164804</v>
      </c>
    </row>
    <row r="22" spans="1:25" ht="19.5" customHeight="1">
      <c r="A22" s="329" t="s">
        <v>219</v>
      </c>
      <c r="B22" s="330">
        <v>0</v>
      </c>
      <c r="C22" s="331">
        <v>0</v>
      </c>
      <c r="D22" s="332">
        <v>724.7</v>
      </c>
      <c r="E22" s="331">
        <v>352.414</v>
      </c>
      <c r="F22" s="333">
        <f t="shared" si="0"/>
        <v>1077.114</v>
      </c>
      <c r="G22" s="334">
        <f t="shared" si="1"/>
        <v>0.018959211435197174</v>
      </c>
      <c r="H22" s="335"/>
      <c r="I22" s="331"/>
      <c r="J22" s="332"/>
      <c r="K22" s="331"/>
      <c r="L22" s="333">
        <f t="shared" si="2"/>
        <v>0</v>
      </c>
      <c r="M22" s="336" t="str">
        <f t="shared" si="3"/>
        <v>         /0</v>
      </c>
      <c r="N22" s="330"/>
      <c r="O22" s="331"/>
      <c r="P22" s="332">
        <v>3610.3520000000003</v>
      </c>
      <c r="Q22" s="331">
        <v>2144.0139999999997</v>
      </c>
      <c r="R22" s="333">
        <f t="shared" si="4"/>
        <v>5754.366</v>
      </c>
      <c r="S22" s="334">
        <f t="shared" si="5"/>
        <v>0.02079200376955214</v>
      </c>
      <c r="T22" s="335"/>
      <c r="U22" s="331"/>
      <c r="V22" s="332"/>
      <c r="W22" s="331"/>
      <c r="X22" s="333">
        <f t="shared" si="6"/>
        <v>0</v>
      </c>
      <c r="Y22" s="337" t="str">
        <f t="shared" si="7"/>
        <v>         /0</v>
      </c>
    </row>
    <row r="23" spans="1:25" ht="19.5" customHeight="1">
      <c r="A23" s="329" t="s">
        <v>177</v>
      </c>
      <c r="B23" s="330">
        <v>576.466</v>
      </c>
      <c r="C23" s="331">
        <v>436.52</v>
      </c>
      <c r="D23" s="332">
        <v>0</v>
      </c>
      <c r="E23" s="331">
        <v>0</v>
      </c>
      <c r="F23" s="333">
        <f t="shared" si="0"/>
        <v>1012.986</v>
      </c>
      <c r="G23" s="334">
        <f t="shared" si="1"/>
        <v>0.017830439261670206</v>
      </c>
      <c r="H23" s="335">
        <v>546.322</v>
      </c>
      <c r="I23" s="331">
        <v>427.02699999999993</v>
      </c>
      <c r="J23" s="332"/>
      <c r="K23" s="331"/>
      <c r="L23" s="333">
        <f t="shared" si="2"/>
        <v>973.3489999999999</v>
      </c>
      <c r="M23" s="336">
        <f t="shared" si="3"/>
        <v>0.04072228974396652</v>
      </c>
      <c r="N23" s="330">
        <v>2486.3019999999997</v>
      </c>
      <c r="O23" s="331">
        <v>2018.375</v>
      </c>
      <c r="P23" s="332"/>
      <c r="Q23" s="331"/>
      <c r="R23" s="333">
        <f t="shared" si="4"/>
        <v>4504.677</v>
      </c>
      <c r="S23" s="334">
        <f t="shared" si="5"/>
        <v>0.016276556125316817</v>
      </c>
      <c r="T23" s="335">
        <v>2407.1969999999997</v>
      </c>
      <c r="U23" s="331">
        <v>1910.6940000000002</v>
      </c>
      <c r="V23" s="332"/>
      <c r="W23" s="331"/>
      <c r="X23" s="333">
        <f t="shared" si="6"/>
        <v>4317.891</v>
      </c>
      <c r="Y23" s="337">
        <f t="shared" si="7"/>
        <v>0.04325861861728342</v>
      </c>
    </row>
    <row r="24" spans="1:25" ht="19.5" customHeight="1">
      <c r="A24" s="329" t="s">
        <v>220</v>
      </c>
      <c r="B24" s="330">
        <v>790.034</v>
      </c>
      <c r="C24" s="331">
        <v>101.012</v>
      </c>
      <c r="D24" s="332">
        <v>0</v>
      </c>
      <c r="E24" s="331">
        <v>0</v>
      </c>
      <c r="F24" s="333">
        <f>SUM(B24:E24)</f>
        <v>891.046</v>
      </c>
      <c r="G24" s="334">
        <f>F24/$F$9</f>
        <v>0.0156840682717769</v>
      </c>
      <c r="H24" s="335">
        <v>816.1</v>
      </c>
      <c r="I24" s="331">
        <v>108.705</v>
      </c>
      <c r="J24" s="332"/>
      <c r="K24" s="331"/>
      <c r="L24" s="333">
        <f>SUM(H24:K24)</f>
        <v>924.8050000000001</v>
      </c>
      <c r="M24" s="336">
        <f>IF(ISERROR(F24/L24-1),"         /0",(F24/L24-1))</f>
        <v>-0.03650391163542588</v>
      </c>
      <c r="N24" s="330">
        <v>3941.1859999999997</v>
      </c>
      <c r="O24" s="331">
        <v>427.139</v>
      </c>
      <c r="P24" s="332"/>
      <c r="Q24" s="331"/>
      <c r="R24" s="333">
        <f>SUM(N24:Q24)</f>
        <v>4368.325</v>
      </c>
      <c r="S24" s="334">
        <f>R24/$R$9</f>
        <v>0.015783881294069383</v>
      </c>
      <c r="T24" s="335">
        <v>4132.608</v>
      </c>
      <c r="U24" s="331">
        <v>345.481</v>
      </c>
      <c r="V24" s="332"/>
      <c r="W24" s="331"/>
      <c r="X24" s="333">
        <f>SUM(T24:W24)</f>
        <v>4478.089</v>
      </c>
      <c r="Y24" s="337">
        <f>IF(ISERROR(R24/X24-1),"         /0",IF(R24/X24&gt;5,"  *  ",(R24/X24-1)))</f>
        <v>-0.024511348479228534</v>
      </c>
    </row>
    <row r="25" spans="1:25" ht="19.5" customHeight="1">
      <c r="A25" s="329" t="s">
        <v>221</v>
      </c>
      <c r="B25" s="330">
        <v>836.1800000000001</v>
      </c>
      <c r="C25" s="331">
        <v>50.007000000000005</v>
      </c>
      <c r="D25" s="332">
        <v>0</v>
      </c>
      <c r="E25" s="331">
        <v>0</v>
      </c>
      <c r="F25" s="333">
        <f>SUM(B25:E25)</f>
        <v>886.1870000000001</v>
      </c>
      <c r="G25" s="334">
        <f>F25/$F$9</f>
        <v>0.015598540826804851</v>
      </c>
      <c r="H25" s="335">
        <v>262.034</v>
      </c>
      <c r="I25" s="331">
        <v>0</v>
      </c>
      <c r="J25" s="332"/>
      <c r="K25" s="331"/>
      <c r="L25" s="333">
        <f>SUM(H25:K25)</f>
        <v>262.034</v>
      </c>
      <c r="M25" s="336">
        <f>IF(ISERROR(F25/L25-1),"         /0",(F25/L25-1))</f>
        <v>2.381954250211805</v>
      </c>
      <c r="N25" s="330">
        <v>3642.5840000000003</v>
      </c>
      <c r="O25" s="331">
        <v>193.96099999999996</v>
      </c>
      <c r="P25" s="332"/>
      <c r="Q25" s="331"/>
      <c r="R25" s="333">
        <f>SUM(N25:Q25)</f>
        <v>3836.545</v>
      </c>
      <c r="S25" s="334">
        <f>R25/$R$9</f>
        <v>0.013862423436753315</v>
      </c>
      <c r="T25" s="335">
        <v>309.554</v>
      </c>
      <c r="U25" s="331">
        <v>84.184</v>
      </c>
      <c r="V25" s="332"/>
      <c r="W25" s="331"/>
      <c r="X25" s="333">
        <f>SUM(T25:W25)</f>
        <v>393.73799999999994</v>
      </c>
      <c r="Y25" s="337" t="str">
        <f>IF(ISERROR(R25/X25-1),"         /0",IF(R25/X25&gt;5,"  *  ",(R25/X25-1)))</f>
        <v>  *  </v>
      </c>
    </row>
    <row r="26" spans="1:25" ht="19.5" customHeight="1">
      <c r="A26" s="329" t="s">
        <v>207</v>
      </c>
      <c r="B26" s="330">
        <v>680.139</v>
      </c>
      <c r="C26" s="331">
        <v>182.90200000000002</v>
      </c>
      <c r="D26" s="332">
        <v>0</v>
      </c>
      <c r="E26" s="331">
        <v>0</v>
      </c>
      <c r="F26" s="333">
        <f>SUM(B26:E26)</f>
        <v>863.041</v>
      </c>
      <c r="G26" s="334">
        <f>F26/$F$9</f>
        <v>0.015191128140794758</v>
      </c>
      <c r="H26" s="335">
        <v>0</v>
      </c>
      <c r="I26" s="331">
        <v>0</v>
      </c>
      <c r="J26" s="332">
        <v>222.431</v>
      </c>
      <c r="K26" s="331">
        <v>148.19099999999997</v>
      </c>
      <c r="L26" s="333">
        <f>SUM(H26:K26)</f>
        <v>370.62199999999996</v>
      </c>
      <c r="M26" s="336">
        <f>IF(ISERROR(F26/L26-1),"         /0",(F26/L26-1))</f>
        <v>1.3286286297089762</v>
      </c>
      <c r="N26" s="330">
        <v>3306.25</v>
      </c>
      <c r="O26" s="331">
        <v>817.401</v>
      </c>
      <c r="P26" s="332"/>
      <c r="Q26" s="331"/>
      <c r="R26" s="333">
        <f>SUM(N26:Q26)</f>
        <v>4123.651</v>
      </c>
      <c r="S26" s="334">
        <f>R26/$R$9</f>
        <v>0.014899811227912415</v>
      </c>
      <c r="T26" s="335">
        <v>0</v>
      </c>
      <c r="U26" s="331">
        <v>0</v>
      </c>
      <c r="V26" s="332">
        <v>742.1020000000001</v>
      </c>
      <c r="W26" s="331">
        <v>453.40899999999993</v>
      </c>
      <c r="X26" s="333">
        <f>SUM(T26:W26)</f>
        <v>1195.511</v>
      </c>
      <c r="Y26" s="337">
        <f>IF(ISERROR(R26/X26-1),"         /0",IF(R26/X26&gt;5,"  *  ",(R26/X26-1)))</f>
        <v>2.4492790112345264</v>
      </c>
    </row>
    <row r="27" spans="1:25" ht="19.5" customHeight="1">
      <c r="A27" s="329" t="s">
        <v>222</v>
      </c>
      <c r="B27" s="330">
        <v>657.932</v>
      </c>
      <c r="C27" s="331">
        <v>27.310000000000002</v>
      </c>
      <c r="D27" s="332">
        <v>0</v>
      </c>
      <c r="E27" s="331">
        <v>0</v>
      </c>
      <c r="F27" s="333">
        <f>SUM(B27:E27)</f>
        <v>685.242</v>
      </c>
      <c r="G27" s="334">
        <f>F27/$F$9</f>
        <v>0.012061534770021911</v>
      </c>
      <c r="H27" s="335">
        <v>1349.81</v>
      </c>
      <c r="I27" s="331">
        <v>31.759</v>
      </c>
      <c r="J27" s="332"/>
      <c r="K27" s="331"/>
      <c r="L27" s="333">
        <f>SUM(H27:K27)</f>
        <v>1381.569</v>
      </c>
      <c r="M27" s="336">
        <f>IF(ISERROR(F27/L27-1),"         /0",(F27/L27-1))</f>
        <v>-0.5040117431702651</v>
      </c>
      <c r="N27" s="330">
        <v>3199.665</v>
      </c>
      <c r="O27" s="331">
        <v>131.618</v>
      </c>
      <c r="P27" s="332"/>
      <c r="Q27" s="331"/>
      <c r="R27" s="333">
        <f>SUM(N27:Q27)</f>
        <v>3331.283</v>
      </c>
      <c r="S27" s="334">
        <f>R27/$R$9</f>
        <v>0.012036781931049392</v>
      </c>
      <c r="T27" s="335">
        <v>6823.898999999999</v>
      </c>
      <c r="U27" s="331">
        <v>374.51599999999996</v>
      </c>
      <c r="V27" s="332">
        <v>47.401</v>
      </c>
      <c r="W27" s="331"/>
      <c r="X27" s="333">
        <f>SUM(T27:W27)</f>
        <v>7245.815999999999</v>
      </c>
      <c r="Y27" s="337">
        <f>IF(ISERROR(R27/X27-1),"         /0",IF(R27/X27&gt;5,"  *  ",(R27/X27-1)))</f>
        <v>-0.5402473648240584</v>
      </c>
    </row>
    <row r="28" spans="1:25" ht="19.5" customHeight="1">
      <c r="A28" s="329" t="s">
        <v>179</v>
      </c>
      <c r="B28" s="330">
        <v>466.776</v>
      </c>
      <c r="C28" s="331">
        <v>212.113</v>
      </c>
      <c r="D28" s="332">
        <v>0</v>
      </c>
      <c r="E28" s="331">
        <v>0</v>
      </c>
      <c r="F28" s="333">
        <f>SUM(B28:E28)</f>
        <v>678.889</v>
      </c>
      <c r="G28" s="334">
        <f>F28/$F$9</f>
        <v>0.011949710143986221</v>
      </c>
      <c r="H28" s="335">
        <v>461.861</v>
      </c>
      <c r="I28" s="331">
        <v>205.04999999999998</v>
      </c>
      <c r="J28" s="332"/>
      <c r="K28" s="331"/>
      <c r="L28" s="333">
        <f>SUM(H28:K28)</f>
        <v>666.911</v>
      </c>
      <c r="M28" s="336">
        <f>IF(ISERROR(F28/L28-1),"         /0",(F28/L28-1))</f>
        <v>0.01796041750698385</v>
      </c>
      <c r="N28" s="330">
        <v>2573.403</v>
      </c>
      <c r="O28" s="331">
        <v>1029.7169999999999</v>
      </c>
      <c r="P28" s="332">
        <v>29.106</v>
      </c>
      <c r="Q28" s="331">
        <v>14.056</v>
      </c>
      <c r="R28" s="333">
        <f>SUM(N28:Q28)</f>
        <v>3646.282</v>
      </c>
      <c r="S28" s="334">
        <f>R28/$R$9</f>
        <v>0.013174954302324552</v>
      </c>
      <c r="T28" s="335">
        <v>1969.6229999999996</v>
      </c>
      <c r="U28" s="331">
        <v>936.512</v>
      </c>
      <c r="V28" s="332"/>
      <c r="W28" s="331"/>
      <c r="X28" s="333">
        <f>SUM(T28:W28)</f>
        <v>2906.1349999999993</v>
      </c>
      <c r="Y28" s="337">
        <f>IF(ISERROR(R28/X28-1),"         /0",IF(R28/X28&gt;5,"  *  ",(R28/X28-1)))</f>
        <v>0.2546843143900752</v>
      </c>
    </row>
    <row r="29" spans="1:25" ht="19.5" customHeight="1">
      <c r="A29" s="329" t="s">
        <v>169</v>
      </c>
      <c r="B29" s="330">
        <v>550.2260000000001</v>
      </c>
      <c r="C29" s="331">
        <v>105.421</v>
      </c>
      <c r="D29" s="332">
        <v>0</v>
      </c>
      <c r="E29" s="331">
        <v>0</v>
      </c>
      <c r="F29" s="333">
        <f t="shared" si="0"/>
        <v>655.6470000000002</v>
      </c>
      <c r="G29" s="334">
        <f t="shared" si="1"/>
        <v>0.011540607679273247</v>
      </c>
      <c r="H29" s="335">
        <v>513.2049999999999</v>
      </c>
      <c r="I29" s="331">
        <v>143.80100000000002</v>
      </c>
      <c r="J29" s="332"/>
      <c r="K29" s="331"/>
      <c r="L29" s="333">
        <f t="shared" si="2"/>
        <v>657.006</v>
      </c>
      <c r="M29" s="336">
        <f t="shared" si="3"/>
        <v>-0.0020684742605087125</v>
      </c>
      <c r="N29" s="330">
        <v>2180.061</v>
      </c>
      <c r="O29" s="331">
        <v>619.073</v>
      </c>
      <c r="P29" s="332">
        <v>0</v>
      </c>
      <c r="Q29" s="331">
        <v>0</v>
      </c>
      <c r="R29" s="333">
        <f t="shared" si="4"/>
        <v>2799.134</v>
      </c>
      <c r="S29" s="334">
        <f t="shared" si="5"/>
        <v>0.010113990781865728</v>
      </c>
      <c r="T29" s="335">
        <v>2393.38</v>
      </c>
      <c r="U29" s="331">
        <v>633.426</v>
      </c>
      <c r="V29" s="332">
        <v>1.5139999999999998</v>
      </c>
      <c r="W29" s="331">
        <v>0</v>
      </c>
      <c r="X29" s="333">
        <f t="shared" si="6"/>
        <v>3028.32</v>
      </c>
      <c r="Y29" s="337">
        <f t="shared" si="7"/>
        <v>-0.0756809055846146</v>
      </c>
    </row>
    <row r="30" spans="1:25" ht="19.5" customHeight="1">
      <c r="A30" s="329" t="s">
        <v>193</v>
      </c>
      <c r="B30" s="330">
        <v>174.59300000000002</v>
      </c>
      <c r="C30" s="331">
        <v>389.309</v>
      </c>
      <c r="D30" s="332">
        <v>0</v>
      </c>
      <c r="E30" s="331">
        <v>0</v>
      </c>
      <c r="F30" s="333">
        <f t="shared" si="0"/>
        <v>563.902</v>
      </c>
      <c r="G30" s="334">
        <f t="shared" si="1"/>
        <v>0.009925724897021631</v>
      </c>
      <c r="H30" s="335">
        <v>204.797</v>
      </c>
      <c r="I30" s="331">
        <v>372.111</v>
      </c>
      <c r="J30" s="332"/>
      <c r="K30" s="331"/>
      <c r="L30" s="333">
        <f t="shared" si="2"/>
        <v>576.908</v>
      </c>
      <c r="M30" s="336">
        <f t="shared" si="3"/>
        <v>-0.022544322491627744</v>
      </c>
      <c r="N30" s="330">
        <v>921.157</v>
      </c>
      <c r="O30" s="331">
        <v>1752.8430000000003</v>
      </c>
      <c r="P30" s="332"/>
      <c r="Q30" s="331"/>
      <c r="R30" s="333">
        <f t="shared" si="4"/>
        <v>2674.0000000000005</v>
      </c>
      <c r="S30" s="334">
        <f t="shared" si="5"/>
        <v>0.00966184946869602</v>
      </c>
      <c r="T30" s="335">
        <v>1031.9529999999997</v>
      </c>
      <c r="U30" s="331">
        <v>1859.712</v>
      </c>
      <c r="V30" s="332"/>
      <c r="W30" s="331"/>
      <c r="X30" s="333">
        <f t="shared" si="6"/>
        <v>2891.665</v>
      </c>
      <c r="Y30" s="337">
        <f t="shared" si="7"/>
        <v>-0.07527324223241605</v>
      </c>
    </row>
    <row r="31" spans="1:25" ht="19.5" customHeight="1">
      <c r="A31" s="329" t="s">
        <v>223</v>
      </c>
      <c r="B31" s="330">
        <v>368.33</v>
      </c>
      <c r="C31" s="331">
        <v>188.529</v>
      </c>
      <c r="D31" s="332">
        <v>0</v>
      </c>
      <c r="E31" s="331">
        <v>0</v>
      </c>
      <c r="F31" s="333">
        <f>SUM(B31:E31)</f>
        <v>556.8589999999999</v>
      </c>
      <c r="G31" s="334">
        <f>F31/$F$9</f>
        <v>0.009801754986558954</v>
      </c>
      <c r="H31" s="335">
        <v>195.447</v>
      </c>
      <c r="I31" s="331">
        <v>354.505</v>
      </c>
      <c r="J31" s="332">
        <v>57.487</v>
      </c>
      <c r="K31" s="331"/>
      <c r="L31" s="333">
        <f>SUM(H31:K31)</f>
        <v>607.439</v>
      </c>
      <c r="M31" s="336">
        <f aca="true" t="shared" si="8" ref="M31:M37">IF(ISERROR(F31/L31-1),"         /0",(F31/L31-1))</f>
        <v>-0.08326762028779855</v>
      </c>
      <c r="N31" s="330">
        <v>1398.754</v>
      </c>
      <c r="O31" s="331">
        <v>1224.015</v>
      </c>
      <c r="P31" s="332"/>
      <c r="Q31" s="331"/>
      <c r="R31" s="333">
        <f>SUM(N31:Q31)</f>
        <v>2622.7690000000002</v>
      </c>
      <c r="S31" s="334">
        <f>R31/$R$9</f>
        <v>0.009476738694525949</v>
      </c>
      <c r="T31" s="335">
        <v>1130.3449999999998</v>
      </c>
      <c r="U31" s="331">
        <v>1408.1839999999997</v>
      </c>
      <c r="V31" s="332">
        <v>172.934</v>
      </c>
      <c r="W31" s="331">
        <v>140.414</v>
      </c>
      <c r="X31" s="333">
        <f>SUM(T31:W31)</f>
        <v>2851.8769999999995</v>
      </c>
      <c r="Y31" s="337">
        <f>IF(ISERROR(R31/X31-1),"         /0",IF(R31/X31&gt;5,"  *  ",(R31/X31-1)))</f>
        <v>-0.08033586301232465</v>
      </c>
    </row>
    <row r="32" spans="1:25" ht="19.5" customHeight="1">
      <c r="A32" s="329" t="s">
        <v>200</v>
      </c>
      <c r="B32" s="330">
        <v>187.317</v>
      </c>
      <c r="C32" s="331">
        <v>338.86600000000004</v>
      </c>
      <c r="D32" s="332">
        <v>0</v>
      </c>
      <c r="E32" s="331">
        <v>0</v>
      </c>
      <c r="F32" s="333">
        <f aca="true" t="shared" si="9" ref="F32:F37">SUM(B32:E32)</f>
        <v>526.183</v>
      </c>
      <c r="G32" s="334">
        <f aca="true" t="shared" si="10" ref="G32:G37">F32/$F$9</f>
        <v>0.009261800283541347</v>
      </c>
      <c r="H32" s="335">
        <v>21.029</v>
      </c>
      <c r="I32" s="331">
        <v>281.193</v>
      </c>
      <c r="J32" s="332"/>
      <c r="K32" s="331"/>
      <c r="L32" s="333">
        <f aca="true" t="shared" si="11" ref="L32:L37">SUM(H32:K32)</f>
        <v>302.222</v>
      </c>
      <c r="M32" s="336">
        <f t="shared" si="8"/>
        <v>0.7410479713588025</v>
      </c>
      <c r="N32" s="330">
        <v>848.172</v>
      </c>
      <c r="O32" s="331">
        <v>1461.348</v>
      </c>
      <c r="P32" s="332"/>
      <c r="Q32" s="331"/>
      <c r="R32" s="333">
        <f aca="true" t="shared" si="12" ref="R32:R37">SUM(N32:Q32)</f>
        <v>2309.52</v>
      </c>
      <c r="S32" s="334">
        <f aca="true" t="shared" si="13" ref="S32:S37">R32/$R$9</f>
        <v>0.008344889523164856</v>
      </c>
      <c r="T32" s="335">
        <v>431.206</v>
      </c>
      <c r="U32" s="331">
        <v>1207.791</v>
      </c>
      <c r="V32" s="332"/>
      <c r="W32" s="331"/>
      <c r="X32" s="333">
        <f aca="true" t="shared" si="14" ref="X32:X37">SUM(T32:W32)</f>
        <v>1638.9969999999998</v>
      </c>
      <c r="Y32" s="337">
        <f aca="true" t="shared" si="15" ref="Y32:Y37">IF(ISERROR(R32/X32-1),"         /0",IF(R32/X32&gt;5,"  *  ",(R32/X32-1)))</f>
        <v>0.4091056908584947</v>
      </c>
    </row>
    <row r="33" spans="1:25" ht="19.5" customHeight="1">
      <c r="A33" s="329" t="s">
        <v>185</v>
      </c>
      <c r="B33" s="330">
        <v>195.371</v>
      </c>
      <c r="C33" s="331">
        <v>261.095</v>
      </c>
      <c r="D33" s="332">
        <v>0</v>
      </c>
      <c r="E33" s="331">
        <v>0</v>
      </c>
      <c r="F33" s="333">
        <f t="shared" si="9"/>
        <v>456.466</v>
      </c>
      <c r="G33" s="334">
        <f t="shared" si="10"/>
        <v>0.008034651306155813</v>
      </c>
      <c r="H33" s="335">
        <v>135.059</v>
      </c>
      <c r="I33" s="331">
        <v>297.54200000000003</v>
      </c>
      <c r="J33" s="332"/>
      <c r="K33" s="331"/>
      <c r="L33" s="333">
        <f t="shared" si="11"/>
        <v>432.601</v>
      </c>
      <c r="M33" s="336">
        <f t="shared" si="8"/>
        <v>0.05516630798356914</v>
      </c>
      <c r="N33" s="330">
        <v>798.87</v>
      </c>
      <c r="O33" s="331">
        <v>1352.0400000000002</v>
      </c>
      <c r="P33" s="332"/>
      <c r="Q33" s="331"/>
      <c r="R33" s="333">
        <f t="shared" si="12"/>
        <v>2150.9100000000003</v>
      </c>
      <c r="S33" s="334">
        <f t="shared" si="13"/>
        <v>0.007771790815524665</v>
      </c>
      <c r="T33" s="335">
        <v>537.392</v>
      </c>
      <c r="U33" s="331">
        <v>1352.706</v>
      </c>
      <c r="V33" s="332">
        <v>0</v>
      </c>
      <c r="W33" s="331">
        <v>0.3</v>
      </c>
      <c r="X33" s="333">
        <f t="shared" si="14"/>
        <v>1890.398</v>
      </c>
      <c r="Y33" s="337">
        <f t="shared" si="15"/>
        <v>0.13780801714771207</v>
      </c>
    </row>
    <row r="34" spans="1:25" ht="19.5" customHeight="1">
      <c r="A34" s="329" t="s">
        <v>204</v>
      </c>
      <c r="B34" s="330">
        <v>253.984</v>
      </c>
      <c r="C34" s="331">
        <v>198.525</v>
      </c>
      <c r="D34" s="332">
        <v>0</v>
      </c>
      <c r="E34" s="331">
        <v>0</v>
      </c>
      <c r="F34" s="333">
        <f t="shared" si="9"/>
        <v>452.509</v>
      </c>
      <c r="G34" s="334">
        <f t="shared" si="10"/>
        <v>0.007965000740246286</v>
      </c>
      <c r="H34" s="335">
        <v>252.743</v>
      </c>
      <c r="I34" s="331">
        <v>220.423</v>
      </c>
      <c r="J34" s="332"/>
      <c r="K34" s="331"/>
      <c r="L34" s="333">
        <f t="shared" si="11"/>
        <v>473.166</v>
      </c>
      <c r="M34" s="336">
        <f t="shared" si="8"/>
        <v>-0.04365698296158216</v>
      </c>
      <c r="N34" s="330">
        <v>1124.146</v>
      </c>
      <c r="O34" s="331">
        <v>915.298</v>
      </c>
      <c r="P34" s="332">
        <v>0</v>
      </c>
      <c r="Q34" s="331"/>
      <c r="R34" s="333">
        <f t="shared" si="12"/>
        <v>2039.444</v>
      </c>
      <c r="S34" s="334">
        <f t="shared" si="13"/>
        <v>0.007369035500312371</v>
      </c>
      <c r="T34" s="335">
        <v>1496.331</v>
      </c>
      <c r="U34" s="331">
        <v>1341.923</v>
      </c>
      <c r="V34" s="332"/>
      <c r="W34" s="331"/>
      <c r="X34" s="333">
        <f t="shared" si="14"/>
        <v>2838.254</v>
      </c>
      <c r="Y34" s="337">
        <f t="shared" si="15"/>
        <v>-0.2814441554561361</v>
      </c>
    </row>
    <row r="35" spans="1:25" ht="19.5" customHeight="1">
      <c r="A35" s="329" t="s">
        <v>201</v>
      </c>
      <c r="B35" s="330">
        <v>58.465</v>
      </c>
      <c r="C35" s="331">
        <v>318.122</v>
      </c>
      <c r="D35" s="332">
        <v>0</v>
      </c>
      <c r="E35" s="331">
        <v>0</v>
      </c>
      <c r="F35" s="333">
        <f t="shared" si="9"/>
        <v>376.587</v>
      </c>
      <c r="G35" s="334">
        <f t="shared" si="10"/>
        <v>0.006628632212325341</v>
      </c>
      <c r="H35" s="335">
        <v>39.473</v>
      </c>
      <c r="I35" s="331">
        <v>205.565</v>
      </c>
      <c r="J35" s="332"/>
      <c r="K35" s="331"/>
      <c r="L35" s="333">
        <f t="shared" si="11"/>
        <v>245.038</v>
      </c>
      <c r="M35" s="336">
        <f t="shared" si="8"/>
        <v>0.5368514271255886</v>
      </c>
      <c r="N35" s="330">
        <v>257.37199999999996</v>
      </c>
      <c r="O35" s="331">
        <v>1374.516</v>
      </c>
      <c r="P35" s="332"/>
      <c r="Q35" s="331"/>
      <c r="R35" s="333">
        <f t="shared" si="12"/>
        <v>1631.888</v>
      </c>
      <c r="S35" s="334">
        <f t="shared" si="13"/>
        <v>0.005896430892210698</v>
      </c>
      <c r="T35" s="335">
        <v>121.224</v>
      </c>
      <c r="U35" s="331">
        <v>1105.971</v>
      </c>
      <c r="V35" s="332"/>
      <c r="W35" s="331"/>
      <c r="X35" s="333">
        <f t="shared" si="14"/>
        <v>1227.195</v>
      </c>
      <c r="Y35" s="337">
        <f t="shared" si="15"/>
        <v>0.3297707373318828</v>
      </c>
    </row>
    <row r="36" spans="1:25" ht="19.5" customHeight="1">
      <c r="A36" s="329" t="s">
        <v>205</v>
      </c>
      <c r="B36" s="330">
        <v>166.773</v>
      </c>
      <c r="C36" s="331">
        <v>187.274</v>
      </c>
      <c r="D36" s="332">
        <v>0</v>
      </c>
      <c r="E36" s="331">
        <v>0</v>
      </c>
      <c r="F36" s="333">
        <f t="shared" si="9"/>
        <v>354.047</v>
      </c>
      <c r="G36" s="334">
        <f t="shared" si="10"/>
        <v>0.00623188625437721</v>
      </c>
      <c r="H36" s="335">
        <v>143.352</v>
      </c>
      <c r="I36" s="331">
        <v>170.588</v>
      </c>
      <c r="J36" s="332"/>
      <c r="K36" s="331"/>
      <c r="L36" s="333">
        <f t="shared" si="11"/>
        <v>313.94</v>
      </c>
      <c r="M36" s="336">
        <f t="shared" si="8"/>
        <v>0.12775371090017207</v>
      </c>
      <c r="N36" s="330">
        <v>911.4459999999999</v>
      </c>
      <c r="O36" s="331">
        <v>998.162</v>
      </c>
      <c r="P36" s="332"/>
      <c r="Q36" s="331"/>
      <c r="R36" s="333">
        <f t="shared" si="12"/>
        <v>1909.608</v>
      </c>
      <c r="S36" s="334">
        <f t="shared" si="13"/>
        <v>0.006899904652287832</v>
      </c>
      <c r="T36" s="335">
        <v>694.914</v>
      </c>
      <c r="U36" s="331">
        <v>745.506</v>
      </c>
      <c r="V36" s="332"/>
      <c r="W36" s="331"/>
      <c r="X36" s="333">
        <f t="shared" si="14"/>
        <v>1440.42</v>
      </c>
      <c r="Y36" s="337">
        <f t="shared" si="15"/>
        <v>0.32572999541800307</v>
      </c>
    </row>
    <row r="37" spans="1:25" ht="19.5" customHeight="1">
      <c r="A37" s="329" t="s">
        <v>199</v>
      </c>
      <c r="B37" s="330">
        <v>122.682</v>
      </c>
      <c r="C37" s="331">
        <v>148.945</v>
      </c>
      <c r="D37" s="332">
        <v>0</v>
      </c>
      <c r="E37" s="331">
        <v>0</v>
      </c>
      <c r="F37" s="333">
        <f t="shared" si="9"/>
        <v>271.627</v>
      </c>
      <c r="G37" s="334">
        <f t="shared" si="10"/>
        <v>0.004781140830504758</v>
      </c>
      <c r="H37" s="335">
        <v>78.939</v>
      </c>
      <c r="I37" s="331">
        <v>165.681</v>
      </c>
      <c r="J37" s="332"/>
      <c r="K37" s="331"/>
      <c r="L37" s="333">
        <f t="shared" si="11"/>
        <v>244.62</v>
      </c>
      <c r="M37" s="336">
        <f t="shared" si="8"/>
        <v>0.11040389175047016</v>
      </c>
      <c r="N37" s="330">
        <v>647.357</v>
      </c>
      <c r="O37" s="331">
        <v>746.3419999999999</v>
      </c>
      <c r="P37" s="332"/>
      <c r="Q37" s="331"/>
      <c r="R37" s="333">
        <f t="shared" si="12"/>
        <v>1393.6989999999998</v>
      </c>
      <c r="S37" s="334">
        <f t="shared" si="13"/>
        <v>0.00503579279830672</v>
      </c>
      <c r="T37" s="335">
        <v>472.379</v>
      </c>
      <c r="U37" s="331">
        <v>821.2880000000001</v>
      </c>
      <c r="V37" s="332"/>
      <c r="W37" s="331"/>
      <c r="X37" s="333">
        <f t="shared" si="14"/>
        <v>1293.6670000000001</v>
      </c>
      <c r="Y37" s="337">
        <f t="shared" si="15"/>
        <v>0.07732438100376648</v>
      </c>
    </row>
    <row r="38" spans="1:25" ht="19.5" customHeight="1">
      <c r="A38" s="329" t="s">
        <v>202</v>
      </c>
      <c r="B38" s="330">
        <v>112.173</v>
      </c>
      <c r="C38" s="331">
        <v>115.33</v>
      </c>
      <c r="D38" s="332">
        <v>0</v>
      </c>
      <c r="E38" s="331">
        <v>0</v>
      </c>
      <c r="F38" s="333">
        <f aca="true" t="shared" si="16" ref="F38:F44">SUM(B38:E38)</f>
        <v>227.503</v>
      </c>
      <c r="G38" s="334">
        <f aca="true" t="shared" si="17" ref="G38:G44">F38/$F$9</f>
        <v>0.004004476294191387</v>
      </c>
      <c r="H38" s="335">
        <v>83.541</v>
      </c>
      <c r="I38" s="331">
        <v>92.531</v>
      </c>
      <c r="J38" s="332"/>
      <c r="K38" s="331"/>
      <c r="L38" s="333">
        <f aca="true" t="shared" si="18" ref="L38:L44">SUM(H38:K38)</f>
        <v>176.072</v>
      </c>
      <c r="M38" s="336">
        <f aca="true" t="shared" si="19" ref="M38:M44">IF(ISERROR(F38/L38-1),"         /0",(F38/L38-1))</f>
        <v>0.29210209459766445</v>
      </c>
      <c r="N38" s="330">
        <v>522.208</v>
      </c>
      <c r="O38" s="331">
        <v>479.776</v>
      </c>
      <c r="P38" s="332"/>
      <c r="Q38" s="331"/>
      <c r="R38" s="333">
        <f aca="true" t="shared" si="20" ref="R38:R44">SUM(N38:Q38)</f>
        <v>1001.9839999999999</v>
      </c>
      <c r="S38" s="334">
        <f aca="true" t="shared" si="21" ref="S38:S44">R38/$R$9</f>
        <v>0.003620425795827191</v>
      </c>
      <c r="T38" s="335">
        <v>489.812</v>
      </c>
      <c r="U38" s="331">
        <v>505.71</v>
      </c>
      <c r="V38" s="332"/>
      <c r="W38" s="331"/>
      <c r="X38" s="333">
        <f aca="true" t="shared" si="22" ref="X38:X44">SUM(T38:W38)</f>
        <v>995.5219999999999</v>
      </c>
      <c r="Y38" s="337">
        <f aca="true" t="shared" si="23" ref="Y38:Y44">IF(ISERROR(R38/X38-1),"         /0",IF(R38/X38&gt;5,"  *  ",(R38/X38-1)))</f>
        <v>0.006491066998017159</v>
      </c>
    </row>
    <row r="39" spans="1:25" ht="19.5" customHeight="1">
      <c r="A39" s="329" t="s">
        <v>182</v>
      </c>
      <c r="B39" s="330">
        <v>0</v>
      </c>
      <c r="C39" s="331">
        <v>0</v>
      </c>
      <c r="D39" s="332">
        <v>74.353</v>
      </c>
      <c r="E39" s="331">
        <v>126.337</v>
      </c>
      <c r="F39" s="333">
        <f>SUM(B39:E39)</f>
        <v>200.69</v>
      </c>
      <c r="G39" s="334">
        <f>F39/$F$9</f>
        <v>0.003532517582103399</v>
      </c>
      <c r="H39" s="335"/>
      <c r="I39" s="331"/>
      <c r="J39" s="332">
        <v>301.445</v>
      </c>
      <c r="K39" s="331">
        <v>271.133</v>
      </c>
      <c r="L39" s="333">
        <f>SUM(H39:K39)</f>
        <v>572.578</v>
      </c>
      <c r="M39" s="336">
        <f>IF(ISERROR(F39/L39-1),"         /0",(F39/L39-1))</f>
        <v>-0.6494975357069255</v>
      </c>
      <c r="N39" s="330"/>
      <c r="O39" s="331"/>
      <c r="P39" s="332">
        <v>590.39</v>
      </c>
      <c r="Q39" s="331">
        <v>503.207</v>
      </c>
      <c r="R39" s="333">
        <f>SUM(N39:Q39)</f>
        <v>1093.597</v>
      </c>
      <c r="S39" s="334">
        <f>R39/$R$9</f>
        <v>0.003951447117957202</v>
      </c>
      <c r="T39" s="335"/>
      <c r="U39" s="331"/>
      <c r="V39" s="332">
        <v>1080.9769999999999</v>
      </c>
      <c r="W39" s="331">
        <v>837.7140000000002</v>
      </c>
      <c r="X39" s="333">
        <f>SUM(T39:W39)</f>
        <v>1918.691</v>
      </c>
      <c r="Y39" s="337">
        <f>IF(ISERROR(R39/X39-1),"         /0",IF(R39/X39&gt;5,"  *  ",(R39/X39-1)))</f>
        <v>-0.43002963999935373</v>
      </c>
    </row>
    <row r="40" spans="1:25" ht="19.5" customHeight="1">
      <c r="A40" s="329" t="s">
        <v>188</v>
      </c>
      <c r="B40" s="330">
        <v>98.102</v>
      </c>
      <c r="C40" s="331">
        <v>40.551</v>
      </c>
      <c r="D40" s="332">
        <v>55.727</v>
      </c>
      <c r="E40" s="331">
        <v>0.864</v>
      </c>
      <c r="F40" s="333">
        <f t="shared" si="16"/>
        <v>195.24400000000003</v>
      </c>
      <c r="G40" s="334">
        <f t="shared" si="17"/>
        <v>0.003436657844437671</v>
      </c>
      <c r="H40" s="335">
        <v>104.275</v>
      </c>
      <c r="I40" s="331">
        <v>41.447</v>
      </c>
      <c r="J40" s="332">
        <v>569.4269999999999</v>
      </c>
      <c r="K40" s="331">
        <v>87.676</v>
      </c>
      <c r="L40" s="333">
        <f t="shared" si="18"/>
        <v>802.8249999999999</v>
      </c>
      <c r="M40" s="336">
        <f t="shared" si="19"/>
        <v>-0.7568037866284681</v>
      </c>
      <c r="N40" s="330">
        <v>379.13999999999993</v>
      </c>
      <c r="O40" s="331">
        <v>122.673</v>
      </c>
      <c r="P40" s="332">
        <v>1005.7420000000001</v>
      </c>
      <c r="Q40" s="331">
        <v>158.25000000000003</v>
      </c>
      <c r="R40" s="333">
        <f t="shared" si="20"/>
        <v>1665.805</v>
      </c>
      <c r="S40" s="334">
        <f t="shared" si="21"/>
        <v>0.006018981733059525</v>
      </c>
      <c r="T40" s="335">
        <v>529.397</v>
      </c>
      <c r="U40" s="331">
        <v>277.4669999999999</v>
      </c>
      <c r="V40" s="332">
        <v>3309.412</v>
      </c>
      <c r="W40" s="331">
        <v>857.6669999999999</v>
      </c>
      <c r="X40" s="333">
        <f t="shared" si="22"/>
        <v>4973.942999999999</v>
      </c>
      <c r="Y40" s="337">
        <f t="shared" si="23"/>
        <v>-0.6650936691473947</v>
      </c>
    </row>
    <row r="41" spans="1:25" ht="19.5" customHeight="1">
      <c r="A41" s="329" t="s">
        <v>190</v>
      </c>
      <c r="B41" s="330">
        <v>161.486</v>
      </c>
      <c r="C41" s="331">
        <v>18.685000000000002</v>
      </c>
      <c r="D41" s="332">
        <v>0</v>
      </c>
      <c r="E41" s="331">
        <v>0</v>
      </c>
      <c r="F41" s="333">
        <f t="shared" si="16"/>
        <v>180.171</v>
      </c>
      <c r="G41" s="334">
        <f t="shared" si="17"/>
        <v>0.003171344986223287</v>
      </c>
      <c r="H41" s="335">
        <v>117.019</v>
      </c>
      <c r="I41" s="331">
        <v>27.157</v>
      </c>
      <c r="J41" s="332"/>
      <c r="K41" s="331"/>
      <c r="L41" s="333">
        <f t="shared" si="18"/>
        <v>144.17600000000002</v>
      </c>
      <c r="M41" s="336">
        <f t="shared" si="19"/>
        <v>0.24966013760958816</v>
      </c>
      <c r="N41" s="330">
        <v>734.058</v>
      </c>
      <c r="O41" s="331">
        <v>133.43</v>
      </c>
      <c r="P41" s="332"/>
      <c r="Q41" s="331"/>
      <c r="R41" s="333">
        <f t="shared" si="20"/>
        <v>867.488</v>
      </c>
      <c r="S41" s="334">
        <f t="shared" si="21"/>
        <v>0.0031344571697457632</v>
      </c>
      <c r="T41" s="335">
        <v>518.563</v>
      </c>
      <c r="U41" s="331">
        <v>109.453</v>
      </c>
      <c r="V41" s="332"/>
      <c r="W41" s="331"/>
      <c r="X41" s="333">
        <f t="shared" si="22"/>
        <v>628.016</v>
      </c>
      <c r="Y41" s="337">
        <f t="shared" si="23"/>
        <v>0.38131512572928106</v>
      </c>
    </row>
    <row r="42" spans="1:25" ht="19.5" customHeight="1">
      <c r="A42" s="329" t="s">
        <v>186</v>
      </c>
      <c r="B42" s="330">
        <v>138.15100000000004</v>
      </c>
      <c r="C42" s="331">
        <v>22.121000000000002</v>
      </c>
      <c r="D42" s="332">
        <v>0</v>
      </c>
      <c r="E42" s="331">
        <v>0</v>
      </c>
      <c r="F42" s="333">
        <f t="shared" si="16"/>
        <v>160.27200000000005</v>
      </c>
      <c r="G42" s="334">
        <f t="shared" si="17"/>
        <v>0.0028210855444659733</v>
      </c>
      <c r="H42" s="335">
        <v>133.825</v>
      </c>
      <c r="I42" s="331">
        <v>26.292</v>
      </c>
      <c r="J42" s="332"/>
      <c r="K42" s="331"/>
      <c r="L42" s="333">
        <f t="shared" si="18"/>
        <v>160.117</v>
      </c>
      <c r="M42" s="336">
        <f t="shared" si="19"/>
        <v>0.0009680421192006516</v>
      </c>
      <c r="N42" s="330">
        <v>570.633</v>
      </c>
      <c r="O42" s="331">
        <v>98.459</v>
      </c>
      <c r="P42" s="332"/>
      <c r="Q42" s="331"/>
      <c r="R42" s="333">
        <f t="shared" si="20"/>
        <v>669.0920000000001</v>
      </c>
      <c r="S42" s="334">
        <f t="shared" si="21"/>
        <v>0.0024176014153735065</v>
      </c>
      <c r="T42" s="335">
        <v>616.4040000000002</v>
      </c>
      <c r="U42" s="331">
        <v>100.882</v>
      </c>
      <c r="V42" s="332"/>
      <c r="W42" s="331"/>
      <c r="X42" s="333">
        <f t="shared" si="22"/>
        <v>717.2860000000003</v>
      </c>
      <c r="Y42" s="337">
        <f t="shared" si="23"/>
        <v>-0.06718937773775058</v>
      </c>
    </row>
    <row r="43" spans="1:25" ht="19.5" customHeight="1">
      <c r="A43" s="329" t="s">
        <v>189</v>
      </c>
      <c r="B43" s="330">
        <v>71.725</v>
      </c>
      <c r="C43" s="331">
        <v>44.568</v>
      </c>
      <c r="D43" s="332">
        <v>0</v>
      </c>
      <c r="E43" s="331">
        <v>0</v>
      </c>
      <c r="F43" s="333">
        <f t="shared" si="16"/>
        <v>116.29299999999999</v>
      </c>
      <c r="G43" s="334">
        <f t="shared" si="17"/>
        <v>0.002046973278068417</v>
      </c>
      <c r="H43" s="335">
        <v>73.114</v>
      </c>
      <c r="I43" s="331">
        <v>29.616</v>
      </c>
      <c r="J43" s="332"/>
      <c r="K43" s="331"/>
      <c r="L43" s="333">
        <f t="shared" si="18"/>
        <v>102.73</v>
      </c>
      <c r="M43" s="336">
        <f t="shared" si="19"/>
        <v>0.13202569843278478</v>
      </c>
      <c r="N43" s="330">
        <v>370.27799999999996</v>
      </c>
      <c r="O43" s="331">
        <v>188.201</v>
      </c>
      <c r="P43" s="332"/>
      <c r="Q43" s="331"/>
      <c r="R43" s="333">
        <f t="shared" si="20"/>
        <v>558.4789999999999</v>
      </c>
      <c r="S43" s="334">
        <f t="shared" si="21"/>
        <v>0.002017928208462185</v>
      </c>
      <c r="T43" s="335">
        <v>380.7499999999999</v>
      </c>
      <c r="U43" s="331">
        <v>155.20800000000003</v>
      </c>
      <c r="V43" s="332"/>
      <c r="W43" s="331"/>
      <c r="X43" s="333">
        <f t="shared" si="22"/>
        <v>535.9579999999999</v>
      </c>
      <c r="Y43" s="337">
        <f t="shared" si="23"/>
        <v>0.042020083663272256</v>
      </c>
    </row>
    <row r="44" spans="1:25" ht="19.5" customHeight="1">
      <c r="A44" s="329" t="s">
        <v>196</v>
      </c>
      <c r="B44" s="330">
        <v>88.465</v>
      </c>
      <c r="C44" s="331">
        <v>12.197</v>
      </c>
      <c r="D44" s="332">
        <v>0</v>
      </c>
      <c r="E44" s="331">
        <v>0</v>
      </c>
      <c r="F44" s="333">
        <f t="shared" si="16"/>
        <v>100.662</v>
      </c>
      <c r="G44" s="334">
        <f t="shared" si="17"/>
        <v>0.0017718385811435167</v>
      </c>
      <c r="H44" s="335">
        <v>112.977</v>
      </c>
      <c r="I44" s="331">
        <v>32.739</v>
      </c>
      <c r="J44" s="332"/>
      <c r="K44" s="331"/>
      <c r="L44" s="333">
        <f t="shared" si="18"/>
        <v>145.716</v>
      </c>
      <c r="M44" s="336">
        <f t="shared" si="19"/>
        <v>-0.3091904801119987</v>
      </c>
      <c r="N44" s="330">
        <v>386.39599999999996</v>
      </c>
      <c r="O44" s="331">
        <v>81.661</v>
      </c>
      <c r="P44" s="332"/>
      <c r="Q44" s="331"/>
      <c r="R44" s="333">
        <f t="shared" si="20"/>
        <v>468.05699999999996</v>
      </c>
      <c r="S44" s="334">
        <f t="shared" si="21"/>
        <v>0.0016912102755308345</v>
      </c>
      <c r="T44" s="335">
        <v>490.80499999999995</v>
      </c>
      <c r="U44" s="331">
        <v>123.89899999999999</v>
      </c>
      <c r="V44" s="332"/>
      <c r="W44" s="331"/>
      <c r="X44" s="333">
        <f t="shared" si="22"/>
        <v>614.704</v>
      </c>
      <c r="Y44" s="337">
        <f t="shared" si="23"/>
        <v>-0.2385652281423254</v>
      </c>
    </row>
    <row r="45" spans="1:25" ht="19.5" customHeight="1">
      <c r="A45" s="329" t="s">
        <v>197</v>
      </c>
      <c r="B45" s="330">
        <v>71.603</v>
      </c>
      <c r="C45" s="331">
        <v>16.377</v>
      </c>
      <c r="D45" s="332">
        <v>0</v>
      </c>
      <c r="E45" s="331">
        <v>0</v>
      </c>
      <c r="F45" s="333">
        <f aca="true" t="shared" si="24" ref="F45:F50">SUM(B45:E45)</f>
        <v>87.97999999999999</v>
      </c>
      <c r="G45" s="334">
        <f aca="true" t="shared" si="25" ref="G45:G50">F45/$F$9</f>
        <v>0.001548611773747855</v>
      </c>
      <c r="H45" s="335">
        <v>110.045</v>
      </c>
      <c r="I45" s="331">
        <v>32.007999999999996</v>
      </c>
      <c r="J45" s="332"/>
      <c r="K45" s="331"/>
      <c r="L45" s="333">
        <f aca="true" t="shared" si="26" ref="L45:L50">SUM(H45:K45)</f>
        <v>142.053</v>
      </c>
      <c r="M45" s="336">
        <f aca="true" t="shared" si="27" ref="M45:M50">IF(ISERROR(F45/L45-1),"         /0",(F45/L45-1))</f>
        <v>-0.38065369967547324</v>
      </c>
      <c r="N45" s="330">
        <v>449.09700000000004</v>
      </c>
      <c r="O45" s="331">
        <v>105.278</v>
      </c>
      <c r="P45" s="332"/>
      <c r="Q45" s="331"/>
      <c r="R45" s="333">
        <f aca="true" t="shared" si="28" ref="R45:R50">SUM(N45:Q45)</f>
        <v>554.375</v>
      </c>
      <c r="S45" s="334">
        <f aca="true" t="shared" si="29" ref="S45:S50">R45/$R$9</f>
        <v>0.002003099401349422</v>
      </c>
      <c r="T45" s="335">
        <v>454.095</v>
      </c>
      <c r="U45" s="331">
        <v>111.64299999999999</v>
      </c>
      <c r="V45" s="332">
        <v>0</v>
      </c>
      <c r="W45" s="331">
        <v>0</v>
      </c>
      <c r="X45" s="333">
        <f aca="true" t="shared" si="30" ref="X45:X50">SUM(T45:W45)</f>
        <v>565.738</v>
      </c>
      <c r="Y45" s="337">
        <f aca="true" t="shared" si="31" ref="Y45:Y50">IF(ISERROR(R45/X45-1),"         /0",IF(R45/X45&gt;5,"  *  ",(R45/X45-1)))</f>
        <v>-0.020085269152858798</v>
      </c>
    </row>
    <row r="46" spans="1:25" ht="19.5" customHeight="1">
      <c r="A46" s="329" t="s">
        <v>194</v>
      </c>
      <c r="B46" s="330">
        <v>83.482</v>
      </c>
      <c r="C46" s="331">
        <v>1.67</v>
      </c>
      <c r="D46" s="332">
        <v>1.151</v>
      </c>
      <c r="E46" s="331">
        <v>0</v>
      </c>
      <c r="F46" s="333">
        <f t="shared" si="24"/>
        <v>86.303</v>
      </c>
      <c r="G46" s="334">
        <f t="shared" si="25"/>
        <v>0.0015190934520318384</v>
      </c>
      <c r="H46" s="335">
        <v>116.186</v>
      </c>
      <c r="I46" s="331">
        <v>0</v>
      </c>
      <c r="J46" s="332">
        <v>0</v>
      </c>
      <c r="K46" s="331">
        <v>0</v>
      </c>
      <c r="L46" s="333">
        <f t="shared" si="26"/>
        <v>116.186</v>
      </c>
      <c r="M46" s="336">
        <f t="shared" si="27"/>
        <v>-0.2571996626099531</v>
      </c>
      <c r="N46" s="330">
        <v>338.762</v>
      </c>
      <c r="O46" s="331">
        <v>12.589</v>
      </c>
      <c r="P46" s="332">
        <v>1.151</v>
      </c>
      <c r="Q46" s="331">
        <v>0</v>
      </c>
      <c r="R46" s="333">
        <f t="shared" si="28"/>
        <v>352.502</v>
      </c>
      <c r="S46" s="334">
        <f t="shared" si="29"/>
        <v>0.0012736803520621853</v>
      </c>
      <c r="T46" s="335">
        <v>421.91600000000005</v>
      </c>
      <c r="U46" s="331">
        <v>5.911</v>
      </c>
      <c r="V46" s="332">
        <v>2.522</v>
      </c>
      <c r="W46" s="331">
        <v>0</v>
      </c>
      <c r="X46" s="333">
        <f t="shared" si="30"/>
        <v>430.34900000000005</v>
      </c>
      <c r="Y46" s="337">
        <f t="shared" si="31"/>
        <v>-0.1808927173061864</v>
      </c>
    </row>
    <row r="47" spans="1:25" ht="19.5" customHeight="1">
      <c r="A47" s="329" t="s">
        <v>224</v>
      </c>
      <c r="B47" s="330">
        <v>69.804</v>
      </c>
      <c r="C47" s="331">
        <v>0</v>
      </c>
      <c r="D47" s="332">
        <v>0</v>
      </c>
      <c r="E47" s="331">
        <v>0</v>
      </c>
      <c r="F47" s="333">
        <f t="shared" si="24"/>
        <v>69.804</v>
      </c>
      <c r="G47" s="334">
        <f t="shared" si="25"/>
        <v>0.0012286803393350225</v>
      </c>
      <c r="H47" s="335"/>
      <c r="I47" s="331"/>
      <c r="J47" s="332">
        <v>521.953</v>
      </c>
      <c r="K47" s="331">
        <v>84.337</v>
      </c>
      <c r="L47" s="333">
        <f t="shared" si="26"/>
        <v>606.29</v>
      </c>
      <c r="M47" s="336">
        <f t="shared" si="27"/>
        <v>-0.8848669778488842</v>
      </c>
      <c r="N47" s="330">
        <v>1899.959</v>
      </c>
      <c r="O47" s="331">
        <v>222.179</v>
      </c>
      <c r="P47" s="332">
        <v>39.05</v>
      </c>
      <c r="Q47" s="331">
        <v>19.366</v>
      </c>
      <c r="R47" s="333">
        <f t="shared" si="28"/>
        <v>2180.554</v>
      </c>
      <c r="S47" s="334">
        <f t="shared" si="29"/>
        <v>0.007878902208811883</v>
      </c>
      <c r="T47" s="335"/>
      <c r="U47" s="331"/>
      <c r="V47" s="332">
        <v>1559.7110000000002</v>
      </c>
      <c r="W47" s="331">
        <v>252.19400000000005</v>
      </c>
      <c r="X47" s="333">
        <f t="shared" si="30"/>
        <v>1811.9050000000002</v>
      </c>
      <c r="Y47" s="337">
        <f t="shared" si="31"/>
        <v>0.20345934251519804</v>
      </c>
    </row>
    <row r="48" spans="1:25" ht="19.5" customHeight="1">
      <c r="A48" s="329" t="s">
        <v>203</v>
      </c>
      <c r="B48" s="330">
        <v>51.237</v>
      </c>
      <c r="C48" s="331">
        <v>5.959</v>
      </c>
      <c r="D48" s="332">
        <v>0</v>
      </c>
      <c r="E48" s="331">
        <v>0</v>
      </c>
      <c r="F48" s="333">
        <f t="shared" si="24"/>
        <v>57.196</v>
      </c>
      <c r="G48" s="334">
        <f t="shared" si="25"/>
        <v>0.0010067560696895013</v>
      </c>
      <c r="H48" s="335">
        <v>57.258</v>
      </c>
      <c r="I48" s="331">
        <v>7.384</v>
      </c>
      <c r="J48" s="332"/>
      <c r="K48" s="331"/>
      <c r="L48" s="333">
        <f t="shared" si="26"/>
        <v>64.642</v>
      </c>
      <c r="M48" s="336">
        <f t="shared" si="27"/>
        <v>-0.11518826768973733</v>
      </c>
      <c r="N48" s="330">
        <v>219.167</v>
      </c>
      <c r="O48" s="331">
        <v>39.00099999999999</v>
      </c>
      <c r="P48" s="332"/>
      <c r="Q48" s="331"/>
      <c r="R48" s="333">
        <f t="shared" si="28"/>
        <v>258.168</v>
      </c>
      <c r="S48" s="334">
        <f t="shared" si="29"/>
        <v>0.0009328273573800724</v>
      </c>
      <c r="T48" s="335">
        <v>235.225</v>
      </c>
      <c r="U48" s="331">
        <v>38.585</v>
      </c>
      <c r="V48" s="332"/>
      <c r="W48" s="331"/>
      <c r="X48" s="333">
        <f t="shared" si="30"/>
        <v>273.81</v>
      </c>
      <c r="Y48" s="337">
        <f t="shared" si="31"/>
        <v>-0.05712720499616519</v>
      </c>
    </row>
    <row r="49" spans="1:25" ht="19.5" customHeight="1">
      <c r="A49" s="329" t="s">
        <v>195</v>
      </c>
      <c r="B49" s="330">
        <v>36.062999999999995</v>
      </c>
      <c r="C49" s="331">
        <v>11.001</v>
      </c>
      <c r="D49" s="332">
        <v>0</v>
      </c>
      <c r="E49" s="331">
        <v>0</v>
      </c>
      <c r="F49" s="333">
        <f t="shared" si="24"/>
        <v>47.06399999999999</v>
      </c>
      <c r="G49" s="334">
        <f t="shared" si="25"/>
        <v>0.000828414009089214</v>
      </c>
      <c r="H49" s="335">
        <v>102.882</v>
      </c>
      <c r="I49" s="331">
        <v>6.809</v>
      </c>
      <c r="J49" s="332"/>
      <c r="K49" s="331"/>
      <c r="L49" s="333">
        <f t="shared" si="26"/>
        <v>109.691</v>
      </c>
      <c r="M49" s="336">
        <f t="shared" si="27"/>
        <v>-0.5709401865239628</v>
      </c>
      <c r="N49" s="330">
        <v>481.8989999999999</v>
      </c>
      <c r="O49" s="331">
        <v>51.25599999999999</v>
      </c>
      <c r="P49" s="332"/>
      <c r="Q49" s="331"/>
      <c r="R49" s="333">
        <f t="shared" si="28"/>
        <v>533.1549999999999</v>
      </c>
      <c r="S49" s="334">
        <f t="shared" si="29"/>
        <v>0.001926426085819979</v>
      </c>
      <c r="T49" s="335">
        <v>532.008</v>
      </c>
      <c r="U49" s="331">
        <v>39.70500000000002</v>
      </c>
      <c r="V49" s="332"/>
      <c r="W49" s="331"/>
      <c r="X49" s="333">
        <f t="shared" si="30"/>
        <v>571.7130000000001</v>
      </c>
      <c r="Y49" s="337">
        <f t="shared" si="31"/>
        <v>-0.06744293028145276</v>
      </c>
    </row>
    <row r="50" spans="1:25" ht="19.5" customHeight="1" thickBot="1">
      <c r="A50" s="338" t="s">
        <v>176</v>
      </c>
      <c r="B50" s="339">
        <v>56.908</v>
      </c>
      <c r="C50" s="340">
        <v>5.3870000000000005</v>
      </c>
      <c r="D50" s="341">
        <v>45.003</v>
      </c>
      <c r="E50" s="340">
        <v>0.314</v>
      </c>
      <c r="F50" s="342">
        <f t="shared" si="24"/>
        <v>107.612</v>
      </c>
      <c r="G50" s="343">
        <f t="shared" si="25"/>
        <v>0.001894171518487772</v>
      </c>
      <c r="H50" s="344">
        <v>186.65300000000002</v>
      </c>
      <c r="I50" s="340">
        <v>76.891</v>
      </c>
      <c r="J50" s="341">
        <v>6021.173</v>
      </c>
      <c r="K50" s="340">
        <v>2102.525</v>
      </c>
      <c r="L50" s="342">
        <f t="shared" si="26"/>
        <v>8387.242</v>
      </c>
      <c r="M50" s="345">
        <f t="shared" si="27"/>
        <v>-0.987169560625531</v>
      </c>
      <c r="N50" s="339">
        <v>1639.8740000000003</v>
      </c>
      <c r="O50" s="340">
        <v>642.2669999999999</v>
      </c>
      <c r="P50" s="341">
        <v>3145.838</v>
      </c>
      <c r="Q50" s="340">
        <v>452.10400000000004</v>
      </c>
      <c r="R50" s="342">
        <f t="shared" si="28"/>
        <v>5880.0830000000005</v>
      </c>
      <c r="S50" s="343">
        <f t="shared" si="29"/>
        <v>0.021246251611607512</v>
      </c>
      <c r="T50" s="344">
        <v>1079.174</v>
      </c>
      <c r="U50" s="340">
        <v>559.3230000000001</v>
      </c>
      <c r="V50" s="341">
        <v>24024.803</v>
      </c>
      <c r="W50" s="340">
        <v>8895.365</v>
      </c>
      <c r="X50" s="342">
        <f t="shared" si="30"/>
        <v>34558.665</v>
      </c>
      <c r="Y50" s="346">
        <f t="shared" si="31"/>
        <v>-0.8298521369387388</v>
      </c>
    </row>
    <row r="51" ht="9" customHeight="1" thickTop="1">
      <c r="A51" s="29"/>
    </row>
    <row r="52" ht="14.25">
      <c r="A52" s="12" t="s">
        <v>144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 M3 Y51:Y65536 M51:M65536">
    <cfRule type="cellIs" priority="9" dxfId="99" operator="lessThan" stopIfTrue="1">
      <formula>0</formula>
    </cfRule>
  </conditionalFormatting>
  <conditionalFormatting sqref="Y9:Y50 M9:M50">
    <cfRule type="cellIs" priority="10" dxfId="99" operator="lessThan">
      <formula>0</formula>
    </cfRule>
    <cfRule type="cellIs" priority="11" dxfId="101" operator="greaterThanOrEqual" stopIfTrue="1">
      <formula>0</formula>
    </cfRule>
  </conditionalFormatting>
  <conditionalFormatting sqref="G7:G8">
    <cfRule type="cellIs" priority="5" dxfId="99" operator="lessThan" stopIfTrue="1">
      <formula>0</formula>
    </cfRule>
  </conditionalFormatting>
  <conditionalFormatting sqref="S7:S8">
    <cfRule type="cellIs" priority="4" dxfId="99" operator="lessThan" stopIfTrue="1">
      <formula>0</formula>
    </cfRule>
  </conditionalFormatting>
  <conditionalFormatting sqref="M5 Y5 Y7:Y8 M7:M8">
    <cfRule type="cellIs" priority="6" dxfId="99" operator="lessThan" stopIfTrue="1">
      <formula>0</formula>
    </cfRule>
  </conditionalFormatting>
  <conditionalFormatting sqref="M6 Y6">
    <cfRule type="cellIs" priority="3" dxfId="99" operator="lessThan" stopIfTrue="1">
      <formula>0</formula>
    </cfRule>
  </conditionalFormatting>
  <conditionalFormatting sqref="G6">
    <cfRule type="cellIs" priority="2" dxfId="99" operator="lessThan" stopIfTrue="1">
      <formula>0</formula>
    </cfRule>
  </conditionalFormatting>
  <conditionalFormatting sqref="S6">
    <cfRule type="cellIs" priority="1" dxfId="99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72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43.421875" style="49" customWidth="1"/>
    <col min="2" max="2" width="12.28125" style="49" customWidth="1"/>
    <col min="3" max="3" width="11.57421875" style="49" customWidth="1"/>
    <col min="4" max="4" width="11.421875" style="49" bestFit="1" customWidth="1"/>
    <col min="5" max="5" width="10.28125" style="49" bestFit="1" customWidth="1"/>
    <col min="6" max="6" width="11.421875" style="49" bestFit="1" customWidth="1"/>
    <col min="7" max="7" width="11.421875" style="49" customWidth="1"/>
    <col min="8" max="8" width="11.421875" style="49" bestFit="1" customWidth="1"/>
    <col min="9" max="9" width="9.00390625" style="49" customWidth="1"/>
    <col min="10" max="10" width="11.421875" style="49" bestFit="1" customWidth="1"/>
    <col min="11" max="11" width="11.421875" style="49" customWidth="1"/>
    <col min="12" max="12" width="12.421875" style="49" bestFit="1" customWidth="1"/>
    <col min="13" max="13" width="10.57421875" style="49" customWidth="1"/>
    <col min="14" max="14" width="12.28125" style="49" customWidth="1"/>
    <col min="15" max="15" width="11.421875" style="49" customWidth="1"/>
    <col min="16" max="16" width="12.421875" style="49" bestFit="1" customWidth="1"/>
    <col min="17" max="17" width="9.140625" style="49" customWidth="1"/>
    <col min="18" max="16384" width="9.140625" style="49" customWidth="1"/>
  </cols>
  <sheetData>
    <row r="1" spans="14:17" ht="16.5">
      <c r="N1" s="562"/>
      <c r="O1" s="562"/>
      <c r="P1" s="562" t="s">
        <v>26</v>
      </c>
      <c r="Q1" s="562"/>
    </row>
    <row r="2" ht="3.75" customHeight="1" thickBot="1"/>
    <row r="3" spans="1:17" ht="24" customHeight="1" thickTop="1">
      <c r="A3" s="625" t="s">
        <v>45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1:17" ht="18.75" customHeight="1" thickBot="1">
      <c r="A4" s="617" t="s">
        <v>35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9"/>
    </row>
    <row r="5" spans="1:17" s="113" customFormat="1" ht="20.25" customHeight="1" thickBot="1">
      <c r="A5" s="614" t="s">
        <v>131</v>
      </c>
      <c r="B5" s="620" t="s">
        <v>33</v>
      </c>
      <c r="C5" s="621"/>
      <c r="D5" s="621"/>
      <c r="E5" s="621"/>
      <c r="F5" s="622"/>
      <c r="G5" s="622"/>
      <c r="H5" s="622"/>
      <c r="I5" s="623"/>
      <c r="J5" s="621" t="s">
        <v>32</v>
      </c>
      <c r="K5" s="621"/>
      <c r="L5" s="621"/>
      <c r="M5" s="621"/>
      <c r="N5" s="621"/>
      <c r="O5" s="621"/>
      <c r="P5" s="621"/>
      <c r="Q5" s="624"/>
    </row>
    <row r="6" spans="1:17" s="114" customFormat="1" ht="28.5" customHeight="1" thickBot="1">
      <c r="A6" s="615"/>
      <c r="B6" s="550" t="s">
        <v>159</v>
      </c>
      <c r="C6" s="560"/>
      <c r="D6" s="561"/>
      <c r="E6" s="556" t="s">
        <v>31</v>
      </c>
      <c r="F6" s="550" t="s">
        <v>160</v>
      </c>
      <c r="G6" s="560"/>
      <c r="H6" s="561"/>
      <c r="I6" s="558" t="s">
        <v>30</v>
      </c>
      <c r="J6" s="550" t="s">
        <v>151</v>
      </c>
      <c r="K6" s="560"/>
      <c r="L6" s="561"/>
      <c r="M6" s="556" t="s">
        <v>31</v>
      </c>
      <c r="N6" s="550" t="s">
        <v>152</v>
      </c>
      <c r="O6" s="560"/>
      <c r="P6" s="561"/>
      <c r="Q6" s="556" t="s">
        <v>30</v>
      </c>
    </row>
    <row r="7" spans="1:17" s="52" customFormat="1" ht="22.5" customHeight="1" thickBot="1">
      <c r="A7" s="616"/>
      <c r="B7" s="27" t="s">
        <v>20</v>
      </c>
      <c r="C7" s="24" t="s">
        <v>19</v>
      </c>
      <c r="D7" s="24" t="s">
        <v>15</v>
      </c>
      <c r="E7" s="557"/>
      <c r="F7" s="27" t="s">
        <v>20</v>
      </c>
      <c r="G7" s="25" t="s">
        <v>19</v>
      </c>
      <c r="H7" s="24" t="s">
        <v>15</v>
      </c>
      <c r="I7" s="559"/>
      <c r="J7" s="27" t="s">
        <v>20</v>
      </c>
      <c r="K7" s="24" t="s">
        <v>19</v>
      </c>
      <c r="L7" s="25" t="s">
        <v>15</v>
      </c>
      <c r="M7" s="557"/>
      <c r="N7" s="26" t="s">
        <v>20</v>
      </c>
      <c r="O7" s="25" t="s">
        <v>19</v>
      </c>
      <c r="P7" s="24" t="s">
        <v>15</v>
      </c>
      <c r="Q7" s="557"/>
    </row>
    <row r="8" spans="1:17" s="713" customFormat="1" ht="18" customHeight="1" thickBot="1">
      <c r="A8" s="706" t="s">
        <v>44</v>
      </c>
      <c r="B8" s="707">
        <f>SUM(B9:B70)</f>
        <v>2055184</v>
      </c>
      <c r="C8" s="708">
        <f>SUM(C9:C70)</f>
        <v>57513</v>
      </c>
      <c r="D8" s="708">
        <f>C8+B8</f>
        <v>2112697</v>
      </c>
      <c r="E8" s="709">
        <f>D8/$D$8</f>
        <v>1</v>
      </c>
      <c r="F8" s="708">
        <f>SUM(F9:F70)</f>
        <v>1818781</v>
      </c>
      <c r="G8" s="708">
        <f>SUM(G9:G70)</f>
        <v>59345</v>
      </c>
      <c r="H8" s="708">
        <f>G8+F8</f>
        <v>1878126</v>
      </c>
      <c r="I8" s="710">
        <f>(D8/H8-1)</f>
        <v>0.12489630621161729</v>
      </c>
      <c r="J8" s="711">
        <f>SUM(J9:J70)</f>
        <v>10004222</v>
      </c>
      <c r="K8" s="708">
        <f>SUM(K9:K70)</f>
        <v>287135</v>
      </c>
      <c r="L8" s="708">
        <f>K8+J8</f>
        <v>10291357</v>
      </c>
      <c r="M8" s="709">
        <f>(L8/$L$8)</f>
        <v>1</v>
      </c>
      <c r="N8" s="708">
        <f>SUM(N9:N70)</f>
        <v>9028657</v>
      </c>
      <c r="O8" s="708">
        <f>SUM(O9:O70)</f>
        <v>298603</v>
      </c>
      <c r="P8" s="708">
        <f>O8+N8</f>
        <v>9327260</v>
      </c>
      <c r="Q8" s="712">
        <f>(L8/P8-1)</f>
        <v>0.1033633671624894</v>
      </c>
    </row>
    <row r="9" spans="1:17" s="50" customFormat="1" ht="18" customHeight="1" thickTop="1">
      <c r="A9" s="347" t="s">
        <v>225</v>
      </c>
      <c r="B9" s="348">
        <v>302199</v>
      </c>
      <c r="C9" s="349">
        <v>469</v>
      </c>
      <c r="D9" s="349">
        <f aca="true" t="shared" si="0" ref="D9:D70">C9+B9</f>
        <v>302668</v>
      </c>
      <c r="E9" s="350">
        <f>D9/$D$8</f>
        <v>0.14326143313499284</v>
      </c>
      <c r="F9" s="351">
        <v>264689</v>
      </c>
      <c r="G9" s="349">
        <v>505</v>
      </c>
      <c r="H9" s="349">
        <f>G9+F9</f>
        <v>265194</v>
      </c>
      <c r="I9" s="352">
        <f>(D9/H9-1)</f>
        <v>0.14130787272713552</v>
      </c>
      <c r="J9" s="351">
        <v>1354472</v>
      </c>
      <c r="K9" s="349">
        <v>2758</v>
      </c>
      <c r="L9" s="349">
        <f>K9+J9</f>
        <v>1357230</v>
      </c>
      <c r="M9" s="352">
        <f>(L9/$L$8)</f>
        <v>0.1318805673537513</v>
      </c>
      <c r="N9" s="351">
        <v>1249217</v>
      </c>
      <c r="O9" s="349">
        <v>2067</v>
      </c>
      <c r="P9" s="349">
        <f>O9+N9</f>
        <v>1251284</v>
      </c>
      <c r="Q9" s="353">
        <f>(L9/P9-1)</f>
        <v>0.08466982715354798</v>
      </c>
    </row>
    <row r="10" spans="1:17" s="50" customFormat="1" ht="18" customHeight="1">
      <c r="A10" s="354" t="s">
        <v>226</v>
      </c>
      <c r="B10" s="355">
        <v>185794</v>
      </c>
      <c r="C10" s="356">
        <v>162</v>
      </c>
      <c r="D10" s="356">
        <f t="shared" si="0"/>
        <v>185956</v>
      </c>
      <c r="E10" s="357">
        <f>D10/$D$8</f>
        <v>0.08801830077857828</v>
      </c>
      <c r="F10" s="358">
        <v>176826</v>
      </c>
      <c r="G10" s="356">
        <v>165</v>
      </c>
      <c r="H10" s="356">
        <f>G10+F10</f>
        <v>176991</v>
      </c>
      <c r="I10" s="359">
        <f>(D10/H10-1)</f>
        <v>0.05065229305444907</v>
      </c>
      <c r="J10" s="358">
        <v>1004094</v>
      </c>
      <c r="K10" s="356">
        <v>1804</v>
      </c>
      <c r="L10" s="356">
        <f>K10+J10</f>
        <v>1005898</v>
      </c>
      <c r="M10" s="359">
        <f>(L10/$L$8)</f>
        <v>0.09774201788938038</v>
      </c>
      <c r="N10" s="358">
        <v>947646</v>
      </c>
      <c r="O10" s="356">
        <v>1830</v>
      </c>
      <c r="P10" s="356">
        <f>O10+N10</f>
        <v>949476</v>
      </c>
      <c r="Q10" s="360">
        <f>(L10/P10-1)</f>
        <v>0.05942435617119335</v>
      </c>
    </row>
    <row r="11" spans="1:17" s="50" customFormat="1" ht="18" customHeight="1">
      <c r="A11" s="354" t="s">
        <v>227</v>
      </c>
      <c r="B11" s="355">
        <v>179221</v>
      </c>
      <c r="C11" s="356">
        <v>331</v>
      </c>
      <c r="D11" s="356">
        <f t="shared" si="0"/>
        <v>179552</v>
      </c>
      <c r="E11" s="357">
        <f>D11/$D$8</f>
        <v>0.08498710416117408</v>
      </c>
      <c r="F11" s="358">
        <v>159226</v>
      </c>
      <c r="G11" s="356">
        <v>286</v>
      </c>
      <c r="H11" s="356">
        <f>G11+F11</f>
        <v>159512</v>
      </c>
      <c r="I11" s="359">
        <f>(D11/H11-1)</f>
        <v>0.1256331812026681</v>
      </c>
      <c r="J11" s="358">
        <v>796416</v>
      </c>
      <c r="K11" s="356">
        <v>1282</v>
      </c>
      <c r="L11" s="356">
        <f>K11+J11</f>
        <v>797698</v>
      </c>
      <c r="M11" s="359">
        <f>(L11/$L$8)</f>
        <v>0.07751144965625038</v>
      </c>
      <c r="N11" s="358">
        <v>752855</v>
      </c>
      <c r="O11" s="356">
        <v>1994</v>
      </c>
      <c r="P11" s="356">
        <f>O11+N11</f>
        <v>754849</v>
      </c>
      <c r="Q11" s="360">
        <f>(L11/P11-1)</f>
        <v>0.05676499538318258</v>
      </c>
    </row>
    <row r="12" spans="1:17" s="50" customFormat="1" ht="18" customHeight="1">
      <c r="A12" s="354" t="s">
        <v>228</v>
      </c>
      <c r="B12" s="355">
        <v>120532</v>
      </c>
      <c r="C12" s="356">
        <v>39</v>
      </c>
      <c r="D12" s="356">
        <f t="shared" si="0"/>
        <v>120571</v>
      </c>
      <c r="E12" s="357">
        <f>D12/$D$8</f>
        <v>0.05706970758229883</v>
      </c>
      <c r="F12" s="358">
        <v>110568</v>
      </c>
      <c r="G12" s="356">
        <v>58</v>
      </c>
      <c r="H12" s="356">
        <f>G12+F12</f>
        <v>110626</v>
      </c>
      <c r="I12" s="359">
        <f>(D12/H12-1)</f>
        <v>0.0898974924520457</v>
      </c>
      <c r="J12" s="358">
        <v>582953</v>
      </c>
      <c r="K12" s="356">
        <v>1886</v>
      </c>
      <c r="L12" s="356">
        <f>K12+J12</f>
        <v>584839</v>
      </c>
      <c r="M12" s="359">
        <f>(L12/$L$8)</f>
        <v>0.056828171445223404</v>
      </c>
      <c r="N12" s="358">
        <v>578243</v>
      </c>
      <c r="O12" s="356">
        <v>1640</v>
      </c>
      <c r="P12" s="356">
        <f>O12+N12</f>
        <v>579883</v>
      </c>
      <c r="Q12" s="360">
        <f>(L12/P12-1)</f>
        <v>0.008546551631967159</v>
      </c>
    </row>
    <row r="13" spans="1:17" s="50" customFormat="1" ht="18" customHeight="1">
      <c r="A13" s="354" t="s">
        <v>229</v>
      </c>
      <c r="B13" s="355">
        <v>111036</v>
      </c>
      <c r="C13" s="356">
        <v>165</v>
      </c>
      <c r="D13" s="356">
        <f t="shared" si="0"/>
        <v>111201</v>
      </c>
      <c r="E13" s="357">
        <f>D13/$D$8</f>
        <v>0.052634618215484756</v>
      </c>
      <c r="F13" s="358">
        <v>92664</v>
      </c>
      <c r="G13" s="356">
        <v>1</v>
      </c>
      <c r="H13" s="356">
        <f>G13+F13</f>
        <v>92665</v>
      </c>
      <c r="I13" s="359">
        <f>(D13/H13-1)</f>
        <v>0.20003237468299795</v>
      </c>
      <c r="J13" s="358">
        <v>587742</v>
      </c>
      <c r="K13" s="356">
        <v>1737</v>
      </c>
      <c r="L13" s="356">
        <f>K13+J13</f>
        <v>589479</v>
      </c>
      <c r="M13" s="359">
        <f>(L13/$L$8)</f>
        <v>0.05727903521372352</v>
      </c>
      <c r="N13" s="358">
        <v>467125</v>
      </c>
      <c r="O13" s="356">
        <v>633</v>
      </c>
      <c r="P13" s="356">
        <f>O13+N13</f>
        <v>467758</v>
      </c>
      <c r="Q13" s="360">
        <f>(L13/P13-1)</f>
        <v>0.260222166162845</v>
      </c>
    </row>
    <row r="14" spans="1:17" s="50" customFormat="1" ht="18" customHeight="1">
      <c r="A14" s="354" t="s">
        <v>230</v>
      </c>
      <c r="B14" s="355">
        <v>92295</v>
      </c>
      <c r="C14" s="356">
        <v>684</v>
      </c>
      <c r="D14" s="356">
        <f aca="true" t="shared" si="1" ref="D14:D28">C14+B14</f>
        <v>92979</v>
      </c>
      <c r="E14" s="357">
        <f aca="true" t="shared" si="2" ref="E14:E28">D14/$D$8</f>
        <v>0.04400962371793021</v>
      </c>
      <c r="F14" s="358">
        <v>80014</v>
      </c>
      <c r="G14" s="356">
        <v>464</v>
      </c>
      <c r="H14" s="356">
        <f aca="true" t="shared" si="3" ref="H14:H28">G14+F14</f>
        <v>80478</v>
      </c>
      <c r="I14" s="359">
        <f aca="true" t="shared" si="4" ref="I14:I28">(D14/H14-1)</f>
        <v>0.15533437709684628</v>
      </c>
      <c r="J14" s="358">
        <v>410448</v>
      </c>
      <c r="K14" s="356">
        <v>1737</v>
      </c>
      <c r="L14" s="356">
        <f aca="true" t="shared" si="5" ref="L14:L28">K14+J14</f>
        <v>412185</v>
      </c>
      <c r="M14" s="359">
        <f aca="true" t="shared" si="6" ref="M14:M28">(L14/$L$8)</f>
        <v>0.040051569486900515</v>
      </c>
      <c r="N14" s="358">
        <v>378463</v>
      </c>
      <c r="O14" s="356">
        <v>2090</v>
      </c>
      <c r="P14" s="356">
        <f aca="true" t="shared" si="7" ref="P14:P28">O14+N14</f>
        <v>380553</v>
      </c>
      <c r="Q14" s="360">
        <f aca="true" t="shared" si="8" ref="Q14:Q28">(L14/P14-1)</f>
        <v>0.08312114212737787</v>
      </c>
    </row>
    <row r="15" spans="1:17" s="50" customFormat="1" ht="18" customHeight="1">
      <c r="A15" s="354" t="s">
        <v>231</v>
      </c>
      <c r="B15" s="355">
        <v>77493</v>
      </c>
      <c r="C15" s="356">
        <v>741</v>
      </c>
      <c r="D15" s="356">
        <f t="shared" si="1"/>
        <v>78234</v>
      </c>
      <c r="E15" s="357">
        <f t="shared" si="2"/>
        <v>0.03703039290537166</v>
      </c>
      <c r="F15" s="358">
        <v>84523</v>
      </c>
      <c r="G15" s="356">
        <v>598</v>
      </c>
      <c r="H15" s="356">
        <f t="shared" si="3"/>
        <v>85121</v>
      </c>
      <c r="I15" s="359">
        <f t="shared" si="4"/>
        <v>-0.08090835399020213</v>
      </c>
      <c r="J15" s="358">
        <v>378707</v>
      </c>
      <c r="K15" s="356">
        <v>2676</v>
      </c>
      <c r="L15" s="356">
        <f t="shared" si="5"/>
        <v>381383</v>
      </c>
      <c r="M15" s="359">
        <f t="shared" si="6"/>
        <v>0.037058572547818525</v>
      </c>
      <c r="N15" s="358">
        <v>426282</v>
      </c>
      <c r="O15" s="356">
        <v>2201</v>
      </c>
      <c r="P15" s="356">
        <f t="shared" si="7"/>
        <v>428483</v>
      </c>
      <c r="Q15" s="360">
        <f t="shared" si="8"/>
        <v>-0.1099226807131205</v>
      </c>
    </row>
    <row r="16" spans="1:17" s="50" customFormat="1" ht="18" customHeight="1">
      <c r="A16" s="354" t="s">
        <v>232</v>
      </c>
      <c r="B16" s="355">
        <v>74983</v>
      </c>
      <c r="C16" s="356">
        <v>0</v>
      </c>
      <c r="D16" s="356">
        <f t="shared" si="1"/>
        <v>74983</v>
      </c>
      <c r="E16" s="357">
        <f t="shared" si="2"/>
        <v>0.0354916014932572</v>
      </c>
      <c r="F16" s="358">
        <v>58252</v>
      </c>
      <c r="G16" s="356">
        <v>11477</v>
      </c>
      <c r="H16" s="356">
        <f t="shared" si="3"/>
        <v>69729</v>
      </c>
      <c r="I16" s="359">
        <f t="shared" si="4"/>
        <v>0.07534885054998641</v>
      </c>
      <c r="J16" s="358">
        <v>332299</v>
      </c>
      <c r="K16" s="356">
        <v>26360</v>
      </c>
      <c r="L16" s="356">
        <f t="shared" si="5"/>
        <v>358659</v>
      </c>
      <c r="M16" s="359">
        <f t="shared" si="6"/>
        <v>0.03485050610915548</v>
      </c>
      <c r="N16" s="358">
        <v>324549</v>
      </c>
      <c r="O16" s="356">
        <v>56336</v>
      </c>
      <c r="P16" s="356">
        <f t="shared" si="7"/>
        <v>380885</v>
      </c>
      <c r="Q16" s="360">
        <f t="shared" si="8"/>
        <v>-0.05835357128792151</v>
      </c>
    </row>
    <row r="17" spans="1:17" s="50" customFormat="1" ht="18" customHeight="1">
      <c r="A17" s="354" t="s">
        <v>233</v>
      </c>
      <c r="B17" s="355">
        <v>69358</v>
      </c>
      <c r="C17" s="356">
        <v>5</v>
      </c>
      <c r="D17" s="356">
        <f t="shared" si="1"/>
        <v>69363</v>
      </c>
      <c r="E17" s="357">
        <f t="shared" si="2"/>
        <v>0.03283149453045089</v>
      </c>
      <c r="F17" s="358">
        <v>62756</v>
      </c>
      <c r="G17" s="356">
        <v>25</v>
      </c>
      <c r="H17" s="356">
        <f t="shared" si="3"/>
        <v>62781</v>
      </c>
      <c r="I17" s="359">
        <f t="shared" si="4"/>
        <v>0.10484063649830366</v>
      </c>
      <c r="J17" s="358">
        <v>396730</v>
      </c>
      <c r="K17" s="356">
        <v>125</v>
      </c>
      <c r="L17" s="356">
        <f t="shared" si="5"/>
        <v>396855</v>
      </c>
      <c r="M17" s="359">
        <f t="shared" si="6"/>
        <v>0.038561970010368894</v>
      </c>
      <c r="N17" s="358">
        <v>312893</v>
      </c>
      <c r="O17" s="356">
        <v>209</v>
      </c>
      <c r="P17" s="356">
        <f t="shared" si="7"/>
        <v>313102</v>
      </c>
      <c r="Q17" s="360">
        <f t="shared" si="8"/>
        <v>0.26749429898244026</v>
      </c>
    </row>
    <row r="18" spans="1:17" s="50" customFormat="1" ht="18" customHeight="1">
      <c r="A18" s="354" t="s">
        <v>234</v>
      </c>
      <c r="B18" s="355">
        <v>53555</v>
      </c>
      <c r="C18" s="356">
        <v>54</v>
      </c>
      <c r="D18" s="356">
        <f t="shared" si="1"/>
        <v>53609</v>
      </c>
      <c r="E18" s="357">
        <f t="shared" si="2"/>
        <v>0.025374675119053985</v>
      </c>
      <c r="F18" s="358">
        <v>45754</v>
      </c>
      <c r="G18" s="356">
        <v>29</v>
      </c>
      <c r="H18" s="356">
        <f t="shared" si="3"/>
        <v>45783</v>
      </c>
      <c r="I18" s="359">
        <f t="shared" si="4"/>
        <v>0.17093681060655697</v>
      </c>
      <c r="J18" s="358">
        <v>247950</v>
      </c>
      <c r="K18" s="356">
        <v>374</v>
      </c>
      <c r="L18" s="356">
        <f t="shared" si="5"/>
        <v>248324</v>
      </c>
      <c r="M18" s="359">
        <f t="shared" si="6"/>
        <v>0.024129373803668457</v>
      </c>
      <c r="N18" s="358">
        <v>231181</v>
      </c>
      <c r="O18" s="356">
        <v>726</v>
      </c>
      <c r="P18" s="356">
        <f t="shared" si="7"/>
        <v>231907</v>
      </c>
      <c r="Q18" s="360">
        <f t="shared" si="8"/>
        <v>0.07079130858490679</v>
      </c>
    </row>
    <row r="19" spans="1:17" s="50" customFormat="1" ht="18" customHeight="1">
      <c r="A19" s="354" t="s">
        <v>235</v>
      </c>
      <c r="B19" s="355">
        <v>48101</v>
      </c>
      <c r="C19" s="356">
        <v>1</v>
      </c>
      <c r="D19" s="356">
        <f t="shared" si="1"/>
        <v>48102</v>
      </c>
      <c r="E19" s="357">
        <f t="shared" si="2"/>
        <v>0.022768054292688446</v>
      </c>
      <c r="F19" s="358">
        <v>44353</v>
      </c>
      <c r="G19" s="356">
        <v>63</v>
      </c>
      <c r="H19" s="356">
        <f t="shared" si="3"/>
        <v>44416</v>
      </c>
      <c r="I19" s="359">
        <f t="shared" si="4"/>
        <v>0.08298811239193093</v>
      </c>
      <c r="J19" s="358">
        <v>236967</v>
      </c>
      <c r="K19" s="356">
        <v>500</v>
      </c>
      <c r="L19" s="356">
        <f t="shared" si="5"/>
        <v>237467</v>
      </c>
      <c r="M19" s="359">
        <f t="shared" si="6"/>
        <v>0.02307441088672757</v>
      </c>
      <c r="N19" s="358">
        <v>218961</v>
      </c>
      <c r="O19" s="356">
        <v>228</v>
      </c>
      <c r="P19" s="356">
        <f t="shared" si="7"/>
        <v>219189</v>
      </c>
      <c r="Q19" s="360">
        <f t="shared" si="8"/>
        <v>0.08338922117442027</v>
      </c>
    </row>
    <row r="20" spans="1:17" s="50" customFormat="1" ht="18" customHeight="1">
      <c r="A20" s="354" t="s">
        <v>236</v>
      </c>
      <c r="B20" s="355">
        <v>37809</v>
      </c>
      <c r="C20" s="356">
        <v>1</v>
      </c>
      <c r="D20" s="356">
        <f t="shared" si="1"/>
        <v>37810</v>
      </c>
      <c r="E20" s="357">
        <f t="shared" si="2"/>
        <v>0.017896555918808992</v>
      </c>
      <c r="F20" s="358">
        <v>30361</v>
      </c>
      <c r="G20" s="356">
        <v>10</v>
      </c>
      <c r="H20" s="356">
        <f t="shared" si="3"/>
        <v>30371</v>
      </c>
      <c r="I20" s="359">
        <f t="shared" si="4"/>
        <v>0.24493760495209238</v>
      </c>
      <c r="J20" s="358">
        <v>221017</v>
      </c>
      <c r="K20" s="356">
        <v>40</v>
      </c>
      <c r="L20" s="356">
        <f t="shared" si="5"/>
        <v>221057</v>
      </c>
      <c r="M20" s="359">
        <f t="shared" si="6"/>
        <v>0.021479868981320926</v>
      </c>
      <c r="N20" s="358">
        <v>153079</v>
      </c>
      <c r="O20" s="356">
        <v>60</v>
      </c>
      <c r="P20" s="356">
        <f t="shared" si="7"/>
        <v>153139</v>
      </c>
      <c r="Q20" s="360">
        <f t="shared" si="8"/>
        <v>0.443505573367986</v>
      </c>
    </row>
    <row r="21" spans="1:17" s="50" customFormat="1" ht="18" customHeight="1">
      <c r="A21" s="354" t="s">
        <v>237</v>
      </c>
      <c r="B21" s="355">
        <v>37033</v>
      </c>
      <c r="C21" s="356">
        <v>83</v>
      </c>
      <c r="D21" s="356">
        <f t="shared" si="1"/>
        <v>37116</v>
      </c>
      <c r="E21" s="357">
        <f t="shared" si="2"/>
        <v>0.017568065841907288</v>
      </c>
      <c r="F21" s="358">
        <v>31355</v>
      </c>
      <c r="G21" s="356">
        <v>86</v>
      </c>
      <c r="H21" s="356">
        <f t="shared" si="3"/>
        <v>31441</v>
      </c>
      <c r="I21" s="359">
        <f t="shared" si="4"/>
        <v>0.1804968035367831</v>
      </c>
      <c r="J21" s="358">
        <v>176994</v>
      </c>
      <c r="K21" s="356">
        <v>1039</v>
      </c>
      <c r="L21" s="356">
        <f t="shared" si="5"/>
        <v>178033</v>
      </c>
      <c r="M21" s="359">
        <f t="shared" si="6"/>
        <v>0.017299273555469896</v>
      </c>
      <c r="N21" s="358">
        <v>128002</v>
      </c>
      <c r="O21" s="356">
        <v>1296</v>
      </c>
      <c r="P21" s="356">
        <f t="shared" si="7"/>
        <v>129298</v>
      </c>
      <c r="Q21" s="360">
        <f t="shared" si="8"/>
        <v>0.37691998329440524</v>
      </c>
    </row>
    <row r="22" spans="1:17" s="50" customFormat="1" ht="18" customHeight="1">
      <c r="A22" s="354" t="s">
        <v>238</v>
      </c>
      <c r="B22" s="355">
        <v>31576</v>
      </c>
      <c r="C22" s="356">
        <v>1113</v>
      </c>
      <c r="D22" s="356">
        <f t="shared" si="1"/>
        <v>32689</v>
      </c>
      <c r="E22" s="357">
        <f t="shared" si="2"/>
        <v>0.015472639947895984</v>
      </c>
      <c r="F22" s="358">
        <v>25546</v>
      </c>
      <c r="G22" s="356">
        <v>1582</v>
      </c>
      <c r="H22" s="356">
        <f t="shared" si="3"/>
        <v>27128</v>
      </c>
      <c r="I22" s="359">
        <f t="shared" si="4"/>
        <v>0.20499115305219706</v>
      </c>
      <c r="J22" s="358">
        <v>138304</v>
      </c>
      <c r="K22" s="356">
        <v>4231</v>
      </c>
      <c r="L22" s="356">
        <f t="shared" si="5"/>
        <v>142535</v>
      </c>
      <c r="M22" s="359">
        <f t="shared" si="6"/>
        <v>0.013849971388612794</v>
      </c>
      <c r="N22" s="358">
        <v>131000</v>
      </c>
      <c r="O22" s="356">
        <v>2969</v>
      </c>
      <c r="P22" s="356">
        <f t="shared" si="7"/>
        <v>133969</v>
      </c>
      <c r="Q22" s="360">
        <f t="shared" si="8"/>
        <v>0.06394016526211277</v>
      </c>
    </row>
    <row r="23" spans="1:17" s="50" customFormat="1" ht="18" customHeight="1">
      <c r="A23" s="354" t="s">
        <v>239</v>
      </c>
      <c r="B23" s="355">
        <v>30770</v>
      </c>
      <c r="C23" s="356">
        <v>64</v>
      </c>
      <c r="D23" s="356">
        <f t="shared" si="1"/>
        <v>30834</v>
      </c>
      <c r="E23" s="357">
        <f t="shared" si="2"/>
        <v>0.014594615318713474</v>
      </c>
      <c r="F23" s="358">
        <v>22195</v>
      </c>
      <c r="G23" s="356"/>
      <c r="H23" s="356">
        <f t="shared" si="3"/>
        <v>22195</v>
      </c>
      <c r="I23" s="359">
        <f t="shared" si="4"/>
        <v>0.3892318089659834</v>
      </c>
      <c r="J23" s="358">
        <v>145537</v>
      </c>
      <c r="K23" s="356">
        <v>5941</v>
      </c>
      <c r="L23" s="356">
        <f t="shared" si="5"/>
        <v>151478</v>
      </c>
      <c r="M23" s="359">
        <f t="shared" si="6"/>
        <v>0.014718953001047384</v>
      </c>
      <c r="N23" s="358">
        <v>136502</v>
      </c>
      <c r="O23" s="356">
        <v>3916</v>
      </c>
      <c r="P23" s="356">
        <f t="shared" si="7"/>
        <v>140418</v>
      </c>
      <c r="Q23" s="360">
        <f t="shared" si="8"/>
        <v>0.07876483071970819</v>
      </c>
    </row>
    <row r="24" spans="1:17" s="50" customFormat="1" ht="18" customHeight="1">
      <c r="A24" s="354" t="s">
        <v>240</v>
      </c>
      <c r="B24" s="355">
        <v>28050</v>
      </c>
      <c r="C24" s="356">
        <v>14</v>
      </c>
      <c r="D24" s="356">
        <f t="shared" si="1"/>
        <v>28064</v>
      </c>
      <c r="E24" s="357">
        <f t="shared" si="2"/>
        <v>0.01328349498295307</v>
      </c>
      <c r="F24" s="358">
        <v>23036</v>
      </c>
      <c r="G24" s="356">
        <v>8</v>
      </c>
      <c r="H24" s="356">
        <f t="shared" si="3"/>
        <v>23044</v>
      </c>
      <c r="I24" s="359">
        <f t="shared" si="4"/>
        <v>0.21784412428397837</v>
      </c>
      <c r="J24" s="358">
        <v>141005</v>
      </c>
      <c r="K24" s="356">
        <v>713</v>
      </c>
      <c r="L24" s="356">
        <f t="shared" si="5"/>
        <v>141718</v>
      </c>
      <c r="M24" s="359">
        <f t="shared" si="6"/>
        <v>0.01377058438454715</v>
      </c>
      <c r="N24" s="358">
        <v>101565</v>
      </c>
      <c r="O24" s="356">
        <v>1480</v>
      </c>
      <c r="P24" s="356">
        <f t="shared" si="7"/>
        <v>103045</v>
      </c>
      <c r="Q24" s="360">
        <f t="shared" si="8"/>
        <v>0.3753020525013344</v>
      </c>
    </row>
    <row r="25" spans="1:17" s="50" customFormat="1" ht="18" customHeight="1">
      <c r="A25" s="354" t="s">
        <v>241</v>
      </c>
      <c r="B25" s="355">
        <v>25898</v>
      </c>
      <c r="C25" s="356">
        <v>0</v>
      </c>
      <c r="D25" s="356">
        <f t="shared" si="1"/>
        <v>25898</v>
      </c>
      <c r="E25" s="357">
        <f t="shared" si="2"/>
        <v>0.012258265146398183</v>
      </c>
      <c r="F25" s="358">
        <v>20063</v>
      </c>
      <c r="G25" s="356"/>
      <c r="H25" s="356">
        <f t="shared" si="3"/>
        <v>20063</v>
      </c>
      <c r="I25" s="359">
        <f t="shared" si="4"/>
        <v>0.2908338732991078</v>
      </c>
      <c r="J25" s="358">
        <v>136852</v>
      </c>
      <c r="K25" s="356">
        <v>722</v>
      </c>
      <c r="L25" s="356">
        <f t="shared" si="5"/>
        <v>137574</v>
      </c>
      <c r="M25" s="359">
        <f t="shared" si="6"/>
        <v>0.01336791639819705</v>
      </c>
      <c r="N25" s="358">
        <v>99243</v>
      </c>
      <c r="O25" s="356">
        <v>119</v>
      </c>
      <c r="P25" s="356">
        <f t="shared" si="7"/>
        <v>99362</v>
      </c>
      <c r="Q25" s="360">
        <f t="shared" si="8"/>
        <v>0.3845735794368068</v>
      </c>
    </row>
    <row r="26" spans="1:17" s="50" customFormat="1" ht="18" customHeight="1">
      <c r="A26" s="354" t="s">
        <v>242</v>
      </c>
      <c r="B26" s="355">
        <v>24630</v>
      </c>
      <c r="C26" s="356">
        <v>141</v>
      </c>
      <c r="D26" s="356">
        <f t="shared" si="1"/>
        <v>24771</v>
      </c>
      <c r="E26" s="357">
        <f t="shared" si="2"/>
        <v>0.011724823767913714</v>
      </c>
      <c r="F26" s="358">
        <v>23336</v>
      </c>
      <c r="G26" s="356">
        <v>167</v>
      </c>
      <c r="H26" s="356">
        <f t="shared" si="3"/>
        <v>23503</v>
      </c>
      <c r="I26" s="359">
        <f t="shared" si="4"/>
        <v>0.05395055950304206</v>
      </c>
      <c r="J26" s="358">
        <v>102600</v>
      </c>
      <c r="K26" s="356">
        <v>422</v>
      </c>
      <c r="L26" s="356">
        <f t="shared" si="5"/>
        <v>103022</v>
      </c>
      <c r="M26" s="359">
        <f t="shared" si="6"/>
        <v>0.010010536025521221</v>
      </c>
      <c r="N26" s="358">
        <v>112396</v>
      </c>
      <c r="O26" s="356">
        <v>288</v>
      </c>
      <c r="P26" s="356">
        <f t="shared" si="7"/>
        <v>112684</v>
      </c>
      <c r="Q26" s="360">
        <f t="shared" si="8"/>
        <v>-0.08574420503354518</v>
      </c>
    </row>
    <row r="27" spans="1:17" s="50" customFormat="1" ht="18" customHeight="1">
      <c r="A27" s="354" t="s">
        <v>243</v>
      </c>
      <c r="B27" s="355">
        <v>24313</v>
      </c>
      <c r="C27" s="356">
        <v>0</v>
      </c>
      <c r="D27" s="356">
        <f t="shared" si="1"/>
        <v>24313</v>
      </c>
      <c r="E27" s="357">
        <f t="shared" si="2"/>
        <v>0.011508039250304232</v>
      </c>
      <c r="F27" s="358">
        <v>23234</v>
      </c>
      <c r="G27" s="356">
        <v>8</v>
      </c>
      <c r="H27" s="356">
        <f t="shared" si="3"/>
        <v>23242</v>
      </c>
      <c r="I27" s="359">
        <f t="shared" si="4"/>
        <v>0.04608037174081403</v>
      </c>
      <c r="J27" s="358">
        <v>135570</v>
      </c>
      <c r="K27" s="356">
        <v>9</v>
      </c>
      <c r="L27" s="356">
        <f t="shared" si="5"/>
        <v>135579</v>
      </c>
      <c r="M27" s="359">
        <f t="shared" si="6"/>
        <v>0.013174064411525127</v>
      </c>
      <c r="N27" s="358">
        <v>124451</v>
      </c>
      <c r="O27" s="356">
        <v>1998</v>
      </c>
      <c r="P27" s="356">
        <f t="shared" si="7"/>
        <v>126449</v>
      </c>
      <c r="Q27" s="360">
        <f t="shared" si="8"/>
        <v>0.07220302256245592</v>
      </c>
    </row>
    <row r="28" spans="1:17" s="50" customFormat="1" ht="18" customHeight="1">
      <c r="A28" s="354" t="s">
        <v>244</v>
      </c>
      <c r="B28" s="355">
        <v>23629</v>
      </c>
      <c r="C28" s="356">
        <v>250</v>
      </c>
      <c r="D28" s="356">
        <f t="shared" si="1"/>
        <v>23879</v>
      </c>
      <c r="E28" s="357">
        <f t="shared" si="2"/>
        <v>0.0113026146200804</v>
      </c>
      <c r="F28" s="358">
        <v>18083</v>
      </c>
      <c r="G28" s="356">
        <v>292</v>
      </c>
      <c r="H28" s="356">
        <f t="shared" si="3"/>
        <v>18375</v>
      </c>
      <c r="I28" s="359">
        <f t="shared" si="4"/>
        <v>0.2995374149659864</v>
      </c>
      <c r="J28" s="358">
        <v>94736</v>
      </c>
      <c r="K28" s="356">
        <v>1952</v>
      </c>
      <c r="L28" s="356">
        <f t="shared" si="5"/>
        <v>96688</v>
      </c>
      <c r="M28" s="359">
        <f t="shared" si="6"/>
        <v>0.00939506811395232</v>
      </c>
      <c r="N28" s="358">
        <v>83359</v>
      </c>
      <c r="O28" s="356">
        <v>1557</v>
      </c>
      <c r="P28" s="356">
        <f t="shared" si="7"/>
        <v>84916</v>
      </c>
      <c r="Q28" s="360">
        <f t="shared" si="8"/>
        <v>0.13863111781054216</v>
      </c>
    </row>
    <row r="29" spans="1:17" s="50" customFormat="1" ht="18" customHeight="1">
      <c r="A29" s="354" t="s">
        <v>245</v>
      </c>
      <c r="B29" s="355">
        <v>22152</v>
      </c>
      <c r="C29" s="356">
        <v>69</v>
      </c>
      <c r="D29" s="356">
        <f t="shared" si="0"/>
        <v>22221</v>
      </c>
      <c r="E29" s="357">
        <f>D29/$D$8</f>
        <v>0.010517835733188432</v>
      </c>
      <c r="F29" s="358">
        <v>17602</v>
      </c>
      <c r="G29" s="356">
        <v>62</v>
      </c>
      <c r="H29" s="356">
        <f>G29+F29</f>
        <v>17664</v>
      </c>
      <c r="I29" s="359">
        <f>(D29/H29-1)</f>
        <v>0.25798233695652173</v>
      </c>
      <c r="J29" s="358">
        <v>106060</v>
      </c>
      <c r="K29" s="356">
        <v>506</v>
      </c>
      <c r="L29" s="356">
        <f>K29+J29</f>
        <v>106566</v>
      </c>
      <c r="M29" s="359">
        <f>(L29/$L$8)</f>
        <v>0.010354902662496307</v>
      </c>
      <c r="N29" s="358">
        <v>85376</v>
      </c>
      <c r="O29" s="356">
        <v>758</v>
      </c>
      <c r="P29" s="356">
        <f>O29+N29</f>
        <v>86134</v>
      </c>
      <c r="Q29" s="360">
        <f>(L29/P29-1)</f>
        <v>0.23721178628648376</v>
      </c>
    </row>
    <row r="30" spans="1:17" s="50" customFormat="1" ht="18" customHeight="1">
      <c r="A30" s="354" t="s">
        <v>246</v>
      </c>
      <c r="B30" s="355">
        <v>21303</v>
      </c>
      <c r="C30" s="356">
        <v>0</v>
      </c>
      <c r="D30" s="356">
        <f t="shared" si="0"/>
        <v>21303</v>
      </c>
      <c r="E30" s="357">
        <f>D30/$D$8</f>
        <v>0.01008332004068733</v>
      </c>
      <c r="F30" s="358">
        <v>19204</v>
      </c>
      <c r="G30" s="356"/>
      <c r="H30" s="356">
        <f>G30+F30</f>
        <v>19204</v>
      </c>
      <c r="I30" s="359">
        <f>(D30/H30-1)</f>
        <v>0.10930014580295766</v>
      </c>
      <c r="J30" s="358">
        <v>134441</v>
      </c>
      <c r="K30" s="356">
        <v>190</v>
      </c>
      <c r="L30" s="356">
        <f>K30+J30</f>
        <v>134631</v>
      </c>
      <c r="M30" s="359">
        <f>(L30/$L$8)</f>
        <v>0.013081948279512605</v>
      </c>
      <c r="N30" s="358">
        <v>111605</v>
      </c>
      <c r="O30" s="356">
        <v>10</v>
      </c>
      <c r="P30" s="356">
        <f>O30+N30</f>
        <v>111615</v>
      </c>
      <c r="Q30" s="360">
        <f>(L30/P30-1)</f>
        <v>0.20620884289746</v>
      </c>
    </row>
    <row r="31" spans="1:17" s="50" customFormat="1" ht="18" customHeight="1">
      <c r="A31" s="354" t="s">
        <v>247</v>
      </c>
      <c r="B31" s="355">
        <v>18598</v>
      </c>
      <c r="C31" s="356">
        <v>75</v>
      </c>
      <c r="D31" s="356">
        <f t="shared" si="0"/>
        <v>18673</v>
      </c>
      <c r="E31" s="357">
        <f>D31/$D$8</f>
        <v>0.008838465714676549</v>
      </c>
      <c r="F31" s="358">
        <v>16480</v>
      </c>
      <c r="G31" s="356">
        <v>718</v>
      </c>
      <c r="H31" s="356">
        <f>G31+F31</f>
        <v>17198</v>
      </c>
      <c r="I31" s="359">
        <f>(D31/H31-1)</f>
        <v>0.08576578671938595</v>
      </c>
      <c r="J31" s="358">
        <v>90235</v>
      </c>
      <c r="K31" s="356">
        <v>809</v>
      </c>
      <c r="L31" s="356">
        <f>K31+J31</f>
        <v>91044</v>
      </c>
      <c r="M31" s="359">
        <f>(L31/$L$8)</f>
        <v>0.008846646754164684</v>
      </c>
      <c r="N31" s="358">
        <v>86581</v>
      </c>
      <c r="O31" s="356">
        <v>4362</v>
      </c>
      <c r="P31" s="356">
        <f>O31+N31</f>
        <v>90943</v>
      </c>
      <c r="Q31" s="360">
        <f>(L31/P31-1)</f>
        <v>0.001110585751514792</v>
      </c>
    </row>
    <row r="32" spans="1:17" s="50" customFormat="1" ht="18" customHeight="1">
      <c r="A32" s="354" t="s">
        <v>248</v>
      </c>
      <c r="B32" s="355">
        <v>17684</v>
      </c>
      <c r="C32" s="356">
        <v>0</v>
      </c>
      <c r="D32" s="356">
        <f t="shared" si="0"/>
        <v>17684</v>
      </c>
      <c r="E32" s="357">
        <f>D32/$D$8</f>
        <v>0.008370343688659566</v>
      </c>
      <c r="F32" s="358">
        <v>15200</v>
      </c>
      <c r="G32" s="356">
        <v>673</v>
      </c>
      <c r="H32" s="356">
        <f>G32+F32</f>
        <v>15873</v>
      </c>
      <c r="I32" s="359">
        <f>(D32/H32-1)</f>
        <v>0.11409311409311407</v>
      </c>
      <c r="J32" s="358">
        <v>77145</v>
      </c>
      <c r="K32" s="356">
        <v>77</v>
      </c>
      <c r="L32" s="356">
        <f>K32+J32</f>
        <v>77222</v>
      </c>
      <c r="M32" s="359">
        <f>(L32/$L$8)</f>
        <v>0.007503578002395602</v>
      </c>
      <c r="N32" s="358">
        <v>71372</v>
      </c>
      <c r="O32" s="356">
        <v>4176</v>
      </c>
      <c r="P32" s="356">
        <f>O32+N32</f>
        <v>75548</v>
      </c>
      <c r="Q32" s="360">
        <f>(L32/P32-1)</f>
        <v>0.022158098162757378</v>
      </c>
    </row>
    <row r="33" spans="1:17" s="50" customFormat="1" ht="18" customHeight="1">
      <c r="A33" s="354" t="s">
        <v>249</v>
      </c>
      <c r="B33" s="355">
        <v>15463</v>
      </c>
      <c r="C33" s="356">
        <v>2007</v>
      </c>
      <c r="D33" s="356">
        <f t="shared" si="0"/>
        <v>17470</v>
      </c>
      <c r="E33" s="357">
        <f>D33/$D$8</f>
        <v>0.008269051359470857</v>
      </c>
      <c r="F33" s="358">
        <v>12989</v>
      </c>
      <c r="G33" s="356">
        <v>173</v>
      </c>
      <c r="H33" s="356">
        <f>G33+F33</f>
        <v>13162</v>
      </c>
      <c r="I33" s="359">
        <f>(D33/H33-1)</f>
        <v>0.32730588056526355</v>
      </c>
      <c r="J33" s="358">
        <v>77184</v>
      </c>
      <c r="K33" s="356">
        <v>6543</v>
      </c>
      <c r="L33" s="356">
        <f>K33+J33</f>
        <v>83727</v>
      </c>
      <c r="M33" s="359">
        <f>(L33/$L$8)</f>
        <v>0.008135661798536383</v>
      </c>
      <c r="N33" s="358">
        <v>67080</v>
      </c>
      <c r="O33" s="356">
        <v>2487</v>
      </c>
      <c r="P33" s="356">
        <f>O33+N33</f>
        <v>69567</v>
      </c>
      <c r="Q33" s="360">
        <f>(L33/P33-1)</f>
        <v>0.20354478416490585</v>
      </c>
    </row>
    <row r="34" spans="1:17" s="50" customFormat="1" ht="18" customHeight="1">
      <c r="A34" s="354" t="s">
        <v>250</v>
      </c>
      <c r="B34" s="355">
        <v>17195</v>
      </c>
      <c r="C34" s="356">
        <v>131</v>
      </c>
      <c r="D34" s="356">
        <f t="shared" si="0"/>
        <v>17326</v>
      </c>
      <c r="E34" s="357">
        <f>D34/$D$8</f>
        <v>0.008200892035156958</v>
      </c>
      <c r="F34" s="358">
        <v>17248</v>
      </c>
      <c r="G34" s="356">
        <v>343</v>
      </c>
      <c r="H34" s="356">
        <f>G34+F34</f>
        <v>17591</v>
      </c>
      <c r="I34" s="359">
        <f>(D34/H34-1)</f>
        <v>-0.01506452163037919</v>
      </c>
      <c r="J34" s="358">
        <v>81345</v>
      </c>
      <c r="K34" s="356">
        <v>1689</v>
      </c>
      <c r="L34" s="356">
        <f>K34+J34</f>
        <v>83034</v>
      </c>
      <c r="M34" s="359">
        <f>(L34/$L$8)</f>
        <v>0.008068323740008243</v>
      </c>
      <c r="N34" s="358">
        <v>85927</v>
      </c>
      <c r="O34" s="356">
        <v>772</v>
      </c>
      <c r="P34" s="356">
        <f>O34+N34</f>
        <v>86699</v>
      </c>
      <c r="Q34" s="360">
        <f>(L34/P34-1)</f>
        <v>-0.04227269057313232</v>
      </c>
    </row>
    <row r="35" spans="1:17" s="50" customFormat="1" ht="18" customHeight="1">
      <c r="A35" s="354" t="s">
        <v>251</v>
      </c>
      <c r="B35" s="355">
        <v>16758</v>
      </c>
      <c r="C35" s="356">
        <v>21</v>
      </c>
      <c r="D35" s="356">
        <f t="shared" si="0"/>
        <v>16779</v>
      </c>
      <c r="E35" s="357">
        <f>D35/$D$8</f>
        <v>0.007941981268492358</v>
      </c>
      <c r="F35" s="358">
        <v>10433</v>
      </c>
      <c r="G35" s="356">
        <v>6</v>
      </c>
      <c r="H35" s="356">
        <f>G35+F35</f>
        <v>10439</v>
      </c>
      <c r="I35" s="359">
        <f>(D35/H35-1)</f>
        <v>0.6073378676118402</v>
      </c>
      <c r="J35" s="358">
        <v>79891</v>
      </c>
      <c r="K35" s="356">
        <v>126</v>
      </c>
      <c r="L35" s="356">
        <f>K35+J35</f>
        <v>80017</v>
      </c>
      <c r="M35" s="359">
        <f>(L35/$L$8)</f>
        <v>0.007775165121567545</v>
      </c>
      <c r="N35" s="358">
        <v>53887</v>
      </c>
      <c r="O35" s="356">
        <v>387</v>
      </c>
      <c r="P35" s="356">
        <f>O35+N35</f>
        <v>54274</v>
      </c>
      <c r="Q35" s="360">
        <f>(L35/P35-1)</f>
        <v>0.47431551018904083</v>
      </c>
    </row>
    <row r="36" spans="1:17" s="50" customFormat="1" ht="18" customHeight="1">
      <c r="A36" s="354" t="s">
        <v>252</v>
      </c>
      <c r="B36" s="355">
        <v>15950</v>
      </c>
      <c r="C36" s="356">
        <v>311</v>
      </c>
      <c r="D36" s="356">
        <f t="shared" si="0"/>
        <v>16261</v>
      </c>
      <c r="E36" s="357">
        <f>D36/$D$8</f>
        <v>0.007696797032418752</v>
      </c>
      <c r="F36" s="358">
        <v>12330</v>
      </c>
      <c r="G36" s="356">
        <v>92</v>
      </c>
      <c r="H36" s="356">
        <f>G36+F36</f>
        <v>12422</v>
      </c>
      <c r="I36" s="359">
        <f>(D36/H36-1)</f>
        <v>0.30904846240540973</v>
      </c>
      <c r="J36" s="358">
        <v>68332</v>
      </c>
      <c r="K36" s="356">
        <v>565</v>
      </c>
      <c r="L36" s="356">
        <f>K36+J36</f>
        <v>68897</v>
      </c>
      <c r="M36" s="359">
        <f>(L36/$L$8)</f>
        <v>0.006694646779817278</v>
      </c>
      <c r="N36" s="358">
        <v>59570</v>
      </c>
      <c r="O36" s="356">
        <v>234</v>
      </c>
      <c r="P36" s="356">
        <f>O36+N36</f>
        <v>59804</v>
      </c>
      <c r="Q36" s="360">
        <f>(L36/P36-1)</f>
        <v>0.15204668584041192</v>
      </c>
    </row>
    <row r="37" spans="1:17" s="50" customFormat="1" ht="18" customHeight="1">
      <c r="A37" s="354" t="s">
        <v>253</v>
      </c>
      <c r="B37" s="355">
        <v>6469</v>
      </c>
      <c r="C37" s="356">
        <v>7680</v>
      </c>
      <c r="D37" s="356">
        <f t="shared" si="0"/>
        <v>14149</v>
      </c>
      <c r="E37" s="357">
        <f aca="true" t="shared" si="9" ref="E37:E50">D37/$D$8</f>
        <v>0.006697126942481577</v>
      </c>
      <c r="F37" s="358">
        <v>3723</v>
      </c>
      <c r="G37" s="356">
        <v>374</v>
      </c>
      <c r="H37" s="356">
        <f>G37+F37</f>
        <v>4097</v>
      </c>
      <c r="I37" s="359">
        <f aca="true" t="shared" si="10" ref="I37:I50">(D37/H37-1)</f>
        <v>2.4535025628508667</v>
      </c>
      <c r="J37" s="358">
        <v>20641</v>
      </c>
      <c r="K37" s="356">
        <v>9067</v>
      </c>
      <c r="L37" s="356">
        <f>K37+J37</f>
        <v>29708</v>
      </c>
      <c r="M37" s="359">
        <f aca="true" t="shared" si="11" ref="M37:M50">(L37/$L$8)</f>
        <v>0.0028866941453882127</v>
      </c>
      <c r="N37" s="358">
        <v>17701</v>
      </c>
      <c r="O37" s="356">
        <v>1625</v>
      </c>
      <c r="P37" s="356">
        <f>O37+N37</f>
        <v>19326</v>
      </c>
      <c r="Q37" s="360">
        <f aca="true" t="shared" si="12" ref="Q37:Q50">(L37/P37-1)</f>
        <v>0.537203766946083</v>
      </c>
    </row>
    <row r="38" spans="1:17" s="50" customFormat="1" ht="18" customHeight="1">
      <c r="A38" s="354" t="s">
        <v>254</v>
      </c>
      <c r="B38" s="355">
        <v>14123</v>
      </c>
      <c r="C38" s="356">
        <v>6</v>
      </c>
      <c r="D38" s="356">
        <f t="shared" si="0"/>
        <v>14129</v>
      </c>
      <c r="E38" s="357">
        <f t="shared" si="9"/>
        <v>0.006687660369660202</v>
      </c>
      <c r="F38" s="358">
        <v>10037</v>
      </c>
      <c r="G38" s="356">
        <v>12</v>
      </c>
      <c r="H38" s="356">
        <f>G38+F38</f>
        <v>10049</v>
      </c>
      <c r="I38" s="359">
        <f t="shared" si="10"/>
        <v>0.406010548313265</v>
      </c>
      <c r="J38" s="358">
        <v>70836</v>
      </c>
      <c r="K38" s="356">
        <v>26</v>
      </c>
      <c r="L38" s="356">
        <f>K38+J38</f>
        <v>70862</v>
      </c>
      <c r="M38" s="359">
        <f t="shared" si="11"/>
        <v>0.00688558369902045</v>
      </c>
      <c r="N38" s="358">
        <v>46205</v>
      </c>
      <c r="O38" s="356">
        <v>17</v>
      </c>
      <c r="P38" s="356">
        <f>O38+N38</f>
        <v>46222</v>
      </c>
      <c r="Q38" s="360">
        <f t="shared" si="12"/>
        <v>0.5330794859590671</v>
      </c>
    </row>
    <row r="39" spans="1:17" s="50" customFormat="1" ht="18" customHeight="1">
      <c r="A39" s="354" t="s">
        <v>255</v>
      </c>
      <c r="B39" s="355">
        <v>13651</v>
      </c>
      <c r="C39" s="356">
        <v>197</v>
      </c>
      <c r="D39" s="356">
        <f t="shared" si="0"/>
        <v>13848</v>
      </c>
      <c r="E39" s="357">
        <f t="shared" si="9"/>
        <v>0.006554655021519887</v>
      </c>
      <c r="F39" s="358">
        <v>15236</v>
      </c>
      <c r="G39" s="356"/>
      <c r="H39" s="356">
        <f>G39+F39</f>
        <v>15236</v>
      </c>
      <c r="I39" s="359">
        <f t="shared" si="10"/>
        <v>-0.09110002625360991</v>
      </c>
      <c r="J39" s="358">
        <v>84474</v>
      </c>
      <c r="K39" s="356">
        <v>441</v>
      </c>
      <c r="L39" s="356">
        <f>K39+J39</f>
        <v>84915</v>
      </c>
      <c r="M39" s="359">
        <f t="shared" si="11"/>
        <v>0.008251098470298913</v>
      </c>
      <c r="N39" s="358">
        <v>78970</v>
      </c>
      <c r="O39" s="356">
        <v>15</v>
      </c>
      <c r="P39" s="356">
        <f>O39+N39</f>
        <v>78985</v>
      </c>
      <c r="Q39" s="360">
        <f t="shared" si="12"/>
        <v>0.07507754636956387</v>
      </c>
    </row>
    <row r="40" spans="1:17" s="50" customFormat="1" ht="18" customHeight="1">
      <c r="A40" s="354" t="s">
        <v>256</v>
      </c>
      <c r="B40" s="355">
        <v>13570</v>
      </c>
      <c r="C40" s="356">
        <v>0</v>
      </c>
      <c r="D40" s="356">
        <f t="shared" si="0"/>
        <v>13570</v>
      </c>
      <c r="E40" s="357">
        <f t="shared" si="9"/>
        <v>0.006423069659302777</v>
      </c>
      <c r="F40" s="358">
        <v>14505</v>
      </c>
      <c r="G40" s="356"/>
      <c r="H40" s="356">
        <f>G40+F40</f>
        <v>14505</v>
      </c>
      <c r="I40" s="359">
        <f t="shared" si="10"/>
        <v>-0.06446053085143055</v>
      </c>
      <c r="J40" s="358">
        <v>73746</v>
      </c>
      <c r="K40" s="356">
        <v>120</v>
      </c>
      <c r="L40" s="356">
        <f>K40+J40</f>
        <v>73866</v>
      </c>
      <c r="M40" s="359">
        <f t="shared" si="11"/>
        <v>0.007177479121558022</v>
      </c>
      <c r="N40" s="358">
        <v>59829</v>
      </c>
      <c r="O40" s="356">
        <v>214</v>
      </c>
      <c r="P40" s="356">
        <f>O40+N40</f>
        <v>60043</v>
      </c>
      <c r="Q40" s="360">
        <f t="shared" si="12"/>
        <v>0.230218343520477</v>
      </c>
    </row>
    <row r="41" spans="1:17" s="50" customFormat="1" ht="18" customHeight="1">
      <c r="A41" s="354" t="s">
        <v>257</v>
      </c>
      <c r="B41" s="355">
        <v>10634</v>
      </c>
      <c r="C41" s="356">
        <v>114</v>
      </c>
      <c r="D41" s="356">
        <f t="shared" si="0"/>
        <v>10748</v>
      </c>
      <c r="E41" s="357">
        <f t="shared" si="9"/>
        <v>0.0050873362342067985</v>
      </c>
      <c r="F41" s="358">
        <v>10873</v>
      </c>
      <c r="G41" s="356">
        <v>52</v>
      </c>
      <c r="H41" s="356">
        <f>G41+F41</f>
        <v>10925</v>
      </c>
      <c r="I41" s="359">
        <f t="shared" si="10"/>
        <v>-0.016201372997711627</v>
      </c>
      <c r="J41" s="358">
        <v>53691</v>
      </c>
      <c r="K41" s="356">
        <v>303</v>
      </c>
      <c r="L41" s="356">
        <f>K41+J41</f>
        <v>53994</v>
      </c>
      <c r="M41" s="359">
        <f t="shared" si="11"/>
        <v>0.005246538430257545</v>
      </c>
      <c r="N41" s="358">
        <v>51303</v>
      </c>
      <c r="O41" s="356">
        <v>520</v>
      </c>
      <c r="P41" s="356">
        <f>O41+N41</f>
        <v>51823</v>
      </c>
      <c r="Q41" s="360">
        <f t="shared" si="12"/>
        <v>0.04189259595160455</v>
      </c>
    </row>
    <row r="42" spans="1:17" s="50" customFormat="1" ht="18" customHeight="1">
      <c r="A42" s="354" t="s">
        <v>258</v>
      </c>
      <c r="B42" s="355">
        <v>9780</v>
      </c>
      <c r="C42" s="356">
        <v>2</v>
      </c>
      <c r="D42" s="356">
        <f t="shared" si="0"/>
        <v>9782</v>
      </c>
      <c r="E42" s="357">
        <f t="shared" si="9"/>
        <v>0.004630100766934397</v>
      </c>
      <c r="F42" s="358">
        <v>2167</v>
      </c>
      <c r="G42" s="356"/>
      <c r="H42" s="356">
        <f>G42+F42</f>
        <v>2167</v>
      </c>
      <c r="I42" s="359">
        <f t="shared" si="10"/>
        <v>3.5140747577295803</v>
      </c>
      <c r="J42" s="358">
        <v>43186</v>
      </c>
      <c r="K42" s="356">
        <v>14</v>
      </c>
      <c r="L42" s="356">
        <f>K42+J42</f>
        <v>43200</v>
      </c>
      <c r="M42" s="359">
        <f t="shared" si="11"/>
        <v>0.0041976971550010365</v>
      </c>
      <c r="N42" s="358">
        <v>11551</v>
      </c>
      <c r="O42" s="356">
        <v>17</v>
      </c>
      <c r="P42" s="356">
        <f>O42+N42</f>
        <v>11568</v>
      </c>
      <c r="Q42" s="360">
        <f t="shared" si="12"/>
        <v>2.7344398340248963</v>
      </c>
    </row>
    <row r="43" spans="1:17" s="50" customFormat="1" ht="18" customHeight="1">
      <c r="A43" s="354" t="s">
        <v>259</v>
      </c>
      <c r="B43" s="355">
        <v>9619</v>
      </c>
      <c r="C43" s="356">
        <v>86</v>
      </c>
      <c r="D43" s="356">
        <f t="shared" si="0"/>
        <v>9705</v>
      </c>
      <c r="E43" s="357">
        <f t="shared" si="9"/>
        <v>0.004593654461572104</v>
      </c>
      <c r="F43" s="358">
        <v>9143</v>
      </c>
      <c r="G43" s="356">
        <v>65</v>
      </c>
      <c r="H43" s="356">
        <f>G43+F43</f>
        <v>9208</v>
      </c>
      <c r="I43" s="359">
        <f t="shared" si="10"/>
        <v>0.05397480451781056</v>
      </c>
      <c r="J43" s="358">
        <v>43992</v>
      </c>
      <c r="K43" s="356">
        <v>475</v>
      </c>
      <c r="L43" s="356">
        <f>K43+J43</f>
        <v>44467</v>
      </c>
      <c r="M43" s="359">
        <f t="shared" si="11"/>
        <v>0.004320810171097942</v>
      </c>
      <c r="N43" s="358">
        <v>42636</v>
      </c>
      <c r="O43" s="356">
        <v>277</v>
      </c>
      <c r="P43" s="356">
        <f>O43+N43</f>
        <v>42913</v>
      </c>
      <c r="Q43" s="360">
        <f t="shared" si="12"/>
        <v>0.03621280264721638</v>
      </c>
    </row>
    <row r="44" spans="1:17" s="50" customFormat="1" ht="18" customHeight="1">
      <c r="A44" s="354" t="s">
        <v>260</v>
      </c>
      <c r="B44" s="355">
        <v>9463</v>
      </c>
      <c r="C44" s="356">
        <v>0</v>
      </c>
      <c r="D44" s="356">
        <f t="shared" si="0"/>
        <v>9463</v>
      </c>
      <c r="E44" s="357">
        <f t="shared" si="9"/>
        <v>0.00447910893043347</v>
      </c>
      <c r="F44" s="358">
        <v>8316</v>
      </c>
      <c r="G44" s="356">
        <v>131</v>
      </c>
      <c r="H44" s="356">
        <f>G44+F44</f>
        <v>8447</v>
      </c>
      <c r="I44" s="359">
        <f t="shared" si="10"/>
        <v>0.12027938913223624</v>
      </c>
      <c r="J44" s="358">
        <v>42947</v>
      </c>
      <c r="K44" s="356">
        <v>212</v>
      </c>
      <c r="L44" s="356">
        <f>K44+J44</f>
        <v>43159</v>
      </c>
      <c r="M44" s="359">
        <f t="shared" si="11"/>
        <v>0.004193713229460411</v>
      </c>
      <c r="N44" s="358">
        <v>38282</v>
      </c>
      <c r="O44" s="356">
        <v>1720</v>
      </c>
      <c r="P44" s="356">
        <f>O44+N44</f>
        <v>40002</v>
      </c>
      <c r="Q44" s="360">
        <f t="shared" si="12"/>
        <v>0.07892105394730264</v>
      </c>
    </row>
    <row r="45" spans="1:17" s="50" customFormat="1" ht="18" customHeight="1">
      <c r="A45" s="354" t="s">
        <v>261</v>
      </c>
      <c r="B45" s="355">
        <v>8386</v>
      </c>
      <c r="C45" s="356">
        <v>434</v>
      </c>
      <c r="D45" s="356">
        <f t="shared" si="0"/>
        <v>8820</v>
      </c>
      <c r="E45" s="357">
        <f t="shared" si="9"/>
        <v>0.004174758614226271</v>
      </c>
      <c r="F45" s="358">
        <v>7911</v>
      </c>
      <c r="G45" s="356">
        <v>77</v>
      </c>
      <c r="H45" s="356">
        <f>G45+F45</f>
        <v>7988</v>
      </c>
      <c r="I45" s="359">
        <f t="shared" si="10"/>
        <v>0.10415623435152721</v>
      </c>
      <c r="J45" s="358">
        <v>40349</v>
      </c>
      <c r="K45" s="356">
        <v>2018</v>
      </c>
      <c r="L45" s="356">
        <f>K45+J45</f>
        <v>42367</v>
      </c>
      <c r="M45" s="359">
        <f t="shared" si="11"/>
        <v>0.004116755448285391</v>
      </c>
      <c r="N45" s="358">
        <v>39028</v>
      </c>
      <c r="O45" s="356">
        <v>95</v>
      </c>
      <c r="P45" s="356">
        <f>O45+N45</f>
        <v>39123</v>
      </c>
      <c r="Q45" s="360">
        <f t="shared" si="12"/>
        <v>0.08291797663778344</v>
      </c>
    </row>
    <row r="46" spans="1:17" s="50" customFormat="1" ht="18" customHeight="1">
      <c r="A46" s="354" t="s">
        <v>262</v>
      </c>
      <c r="B46" s="355">
        <v>8409</v>
      </c>
      <c r="C46" s="356">
        <v>124</v>
      </c>
      <c r="D46" s="356">
        <f t="shared" si="0"/>
        <v>8533</v>
      </c>
      <c r="E46" s="357">
        <f t="shared" si="9"/>
        <v>0.004038913294239543</v>
      </c>
      <c r="F46" s="358">
        <v>6594</v>
      </c>
      <c r="G46" s="356"/>
      <c r="H46" s="356">
        <f>G46+F46</f>
        <v>6594</v>
      </c>
      <c r="I46" s="359">
        <f t="shared" si="10"/>
        <v>0.29405520169851385</v>
      </c>
      <c r="J46" s="358">
        <v>38185</v>
      </c>
      <c r="K46" s="356">
        <v>457</v>
      </c>
      <c r="L46" s="356">
        <f>K46+J46</f>
        <v>38642</v>
      </c>
      <c r="M46" s="359">
        <f t="shared" si="11"/>
        <v>0.003754801237582177</v>
      </c>
      <c r="N46" s="358">
        <v>29762</v>
      </c>
      <c r="O46" s="356">
        <v>84</v>
      </c>
      <c r="P46" s="356">
        <f>O46+N46</f>
        <v>29846</v>
      </c>
      <c r="Q46" s="360">
        <f t="shared" si="12"/>
        <v>0.29471285934463576</v>
      </c>
    </row>
    <row r="47" spans="1:17" s="50" customFormat="1" ht="18" customHeight="1">
      <c r="A47" s="354" t="s">
        <v>263</v>
      </c>
      <c r="B47" s="355">
        <v>8237</v>
      </c>
      <c r="C47" s="356">
        <v>190</v>
      </c>
      <c r="D47" s="356">
        <f t="shared" si="0"/>
        <v>8427</v>
      </c>
      <c r="E47" s="357">
        <f t="shared" si="9"/>
        <v>0.003988740458286257</v>
      </c>
      <c r="F47" s="358">
        <v>6255</v>
      </c>
      <c r="G47" s="356"/>
      <c r="H47" s="356">
        <f>G47+F47</f>
        <v>6255</v>
      </c>
      <c r="I47" s="359">
        <f t="shared" si="10"/>
        <v>0.347242206235012</v>
      </c>
      <c r="J47" s="358">
        <v>50366</v>
      </c>
      <c r="K47" s="356">
        <v>219</v>
      </c>
      <c r="L47" s="356">
        <f>K47+J47</f>
        <v>50585</v>
      </c>
      <c r="M47" s="359">
        <f t="shared" si="11"/>
        <v>0.004915289596891839</v>
      </c>
      <c r="N47" s="358">
        <v>34984</v>
      </c>
      <c r="O47" s="356">
        <v>69</v>
      </c>
      <c r="P47" s="356">
        <f>O47+N47</f>
        <v>35053</v>
      </c>
      <c r="Q47" s="360">
        <f t="shared" si="12"/>
        <v>0.44310044789319036</v>
      </c>
    </row>
    <row r="48" spans="1:17" s="50" customFormat="1" ht="18" customHeight="1">
      <c r="A48" s="354" t="s">
        <v>264</v>
      </c>
      <c r="B48" s="355">
        <v>7642</v>
      </c>
      <c r="C48" s="356">
        <v>155</v>
      </c>
      <c r="D48" s="356">
        <f t="shared" si="0"/>
        <v>7797</v>
      </c>
      <c r="E48" s="357">
        <f t="shared" si="9"/>
        <v>0.003690543414412952</v>
      </c>
      <c r="F48" s="358">
        <v>7243</v>
      </c>
      <c r="G48" s="356">
        <v>336</v>
      </c>
      <c r="H48" s="356">
        <f>G48+F48</f>
        <v>7579</v>
      </c>
      <c r="I48" s="359">
        <f t="shared" si="10"/>
        <v>0.028763689141047655</v>
      </c>
      <c r="J48" s="358">
        <v>34561</v>
      </c>
      <c r="K48" s="356">
        <v>1427</v>
      </c>
      <c r="L48" s="356">
        <f>K48+J48</f>
        <v>35988</v>
      </c>
      <c r="M48" s="359">
        <f t="shared" si="11"/>
        <v>0.0034969149355133632</v>
      </c>
      <c r="N48" s="358">
        <v>31013</v>
      </c>
      <c r="O48" s="356">
        <v>1495</v>
      </c>
      <c r="P48" s="356">
        <f>O48+N48</f>
        <v>32508</v>
      </c>
      <c r="Q48" s="360">
        <f t="shared" si="12"/>
        <v>0.10705057216685132</v>
      </c>
    </row>
    <row r="49" spans="1:17" s="50" customFormat="1" ht="18" customHeight="1">
      <c r="A49" s="354" t="s">
        <v>265</v>
      </c>
      <c r="B49" s="355">
        <v>7556</v>
      </c>
      <c r="C49" s="356">
        <v>8</v>
      </c>
      <c r="D49" s="356">
        <f t="shared" si="0"/>
        <v>7564</v>
      </c>
      <c r="E49" s="357">
        <f t="shared" si="9"/>
        <v>0.0035802578410439358</v>
      </c>
      <c r="F49" s="358">
        <v>8240</v>
      </c>
      <c r="G49" s="356">
        <v>250</v>
      </c>
      <c r="H49" s="356">
        <f>G49+F49</f>
        <v>8490</v>
      </c>
      <c r="I49" s="359">
        <f t="shared" si="10"/>
        <v>-0.1090694935217903</v>
      </c>
      <c r="J49" s="358">
        <v>39220</v>
      </c>
      <c r="K49" s="356">
        <v>100</v>
      </c>
      <c r="L49" s="356">
        <f>K49+J49</f>
        <v>39320</v>
      </c>
      <c r="M49" s="359">
        <f t="shared" si="11"/>
        <v>0.0038206817623759434</v>
      </c>
      <c r="N49" s="358">
        <v>40477</v>
      </c>
      <c r="O49" s="356">
        <v>1096</v>
      </c>
      <c r="P49" s="356">
        <f>O49+N49</f>
        <v>41573</v>
      </c>
      <c r="Q49" s="360">
        <f t="shared" si="12"/>
        <v>-0.05419382772472514</v>
      </c>
    </row>
    <row r="50" spans="1:17" s="50" customFormat="1" ht="18" customHeight="1">
      <c r="A50" s="354" t="s">
        <v>266</v>
      </c>
      <c r="B50" s="355">
        <v>6713</v>
      </c>
      <c r="C50" s="356">
        <v>376</v>
      </c>
      <c r="D50" s="356">
        <f t="shared" si="0"/>
        <v>7089</v>
      </c>
      <c r="E50" s="357">
        <f t="shared" si="9"/>
        <v>0.003355426736536285</v>
      </c>
      <c r="F50" s="358">
        <v>5910</v>
      </c>
      <c r="G50" s="356">
        <v>164</v>
      </c>
      <c r="H50" s="356">
        <f>G50+F50</f>
        <v>6074</v>
      </c>
      <c r="I50" s="359">
        <f t="shared" si="10"/>
        <v>0.16710569641093187</v>
      </c>
      <c r="J50" s="358">
        <v>31021</v>
      </c>
      <c r="K50" s="356">
        <v>796</v>
      </c>
      <c r="L50" s="356">
        <f>K50+J50</f>
        <v>31817</v>
      </c>
      <c r="M50" s="359">
        <f t="shared" si="11"/>
        <v>0.0030916233884413884</v>
      </c>
      <c r="N50" s="358">
        <v>27565</v>
      </c>
      <c r="O50" s="356">
        <v>464</v>
      </c>
      <c r="P50" s="356">
        <f>O50+N50</f>
        <v>28029</v>
      </c>
      <c r="Q50" s="360">
        <f t="shared" si="12"/>
        <v>0.13514574191016449</v>
      </c>
    </row>
    <row r="51" spans="1:17" s="50" customFormat="1" ht="18" customHeight="1">
      <c r="A51" s="354" t="s">
        <v>267</v>
      </c>
      <c r="B51" s="355">
        <v>6719</v>
      </c>
      <c r="C51" s="356">
        <v>17</v>
      </c>
      <c r="D51" s="356">
        <f t="shared" si="0"/>
        <v>6736</v>
      </c>
      <c r="E51" s="357">
        <f aca="true" t="shared" si="13" ref="E51:E70">D51/$D$8</f>
        <v>0.0031883417262390207</v>
      </c>
      <c r="F51" s="358">
        <v>7194</v>
      </c>
      <c r="G51" s="356">
        <v>3</v>
      </c>
      <c r="H51" s="356">
        <f>G51+F51</f>
        <v>7197</v>
      </c>
      <c r="I51" s="359">
        <f aca="true" t="shared" si="14" ref="I51:I70">(D51/H51-1)</f>
        <v>-0.06405446713908569</v>
      </c>
      <c r="J51" s="358">
        <v>31518</v>
      </c>
      <c r="K51" s="356">
        <v>22</v>
      </c>
      <c r="L51" s="356">
        <f>K51+J51</f>
        <v>31540</v>
      </c>
      <c r="M51" s="359">
        <f aca="true" t="shared" si="15" ref="M51:M70">(L51/$L$8)</f>
        <v>0.0030647075988132566</v>
      </c>
      <c r="N51" s="358">
        <v>34719</v>
      </c>
      <c r="O51" s="356">
        <v>131</v>
      </c>
      <c r="P51" s="356">
        <f>O51+N51</f>
        <v>34850</v>
      </c>
      <c r="Q51" s="360">
        <f aca="true" t="shared" si="16" ref="Q51:Q70">(L51/P51-1)</f>
        <v>-0.09497847919655666</v>
      </c>
    </row>
    <row r="52" spans="1:17" s="50" customFormat="1" ht="18" customHeight="1">
      <c r="A52" s="354" t="s">
        <v>268</v>
      </c>
      <c r="B52" s="355">
        <v>6371</v>
      </c>
      <c r="C52" s="356">
        <v>215</v>
      </c>
      <c r="D52" s="356">
        <f t="shared" si="0"/>
        <v>6586</v>
      </c>
      <c r="E52" s="357">
        <f t="shared" si="13"/>
        <v>0.00311734243007871</v>
      </c>
      <c r="F52" s="358">
        <v>3641</v>
      </c>
      <c r="G52" s="356">
        <v>115</v>
      </c>
      <c r="H52" s="356">
        <f>G52+F52</f>
        <v>3756</v>
      </c>
      <c r="I52" s="359">
        <f t="shared" si="14"/>
        <v>0.75346112886049</v>
      </c>
      <c r="J52" s="358">
        <v>28901</v>
      </c>
      <c r="K52" s="356">
        <v>879</v>
      </c>
      <c r="L52" s="356">
        <f>K52+J52</f>
        <v>29780</v>
      </c>
      <c r="M52" s="359">
        <f t="shared" si="15"/>
        <v>0.0028936903073132144</v>
      </c>
      <c r="N52" s="358">
        <v>16752</v>
      </c>
      <c r="O52" s="356">
        <v>841</v>
      </c>
      <c r="P52" s="356">
        <f>O52+N52</f>
        <v>17593</v>
      </c>
      <c r="Q52" s="360">
        <f t="shared" si="16"/>
        <v>0.6927186949354858</v>
      </c>
    </row>
    <row r="53" spans="1:17" s="50" customFormat="1" ht="18" customHeight="1">
      <c r="A53" s="354" t="s">
        <v>269</v>
      </c>
      <c r="B53" s="355">
        <v>6038</v>
      </c>
      <c r="C53" s="356">
        <v>61</v>
      </c>
      <c r="D53" s="356">
        <f t="shared" si="0"/>
        <v>6099</v>
      </c>
      <c r="E53" s="357">
        <f t="shared" si="13"/>
        <v>0.002886831381878234</v>
      </c>
      <c r="F53" s="358">
        <v>6890</v>
      </c>
      <c r="G53" s="356">
        <v>23</v>
      </c>
      <c r="H53" s="356">
        <f>G53+F53</f>
        <v>6913</v>
      </c>
      <c r="I53" s="359">
        <f t="shared" si="14"/>
        <v>-0.11774916823376247</v>
      </c>
      <c r="J53" s="358">
        <v>29308</v>
      </c>
      <c r="K53" s="356">
        <v>200</v>
      </c>
      <c r="L53" s="356">
        <f>K53+J53</f>
        <v>29508</v>
      </c>
      <c r="M53" s="359">
        <f t="shared" si="15"/>
        <v>0.0028672603622632077</v>
      </c>
      <c r="N53" s="358">
        <v>25574</v>
      </c>
      <c r="O53" s="356">
        <v>153</v>
      </c>
      <c r="P53" s="356">
        <f>O53+N53</f>
        <v>25727</v>
      </c>
      <c r="Q53" s="360">
        <f t="shared" si="16"/>
        <v>0.14696622225677314</v>
      </c>
    </row>
    <row r="54" spans="1:17" s="50" customFormat="1" ht="18" customHeight="1">
      <c r="A54" s="354" t="s">
        <v>270</v>
      </c>
      <c r="B54" s="355">
        <v>5805</v>
      </c>
      <c r="C54" s="356">
        <v>1</v>
      </c>
      <c r="D54" s="356">
        <f t="shared" si="0"/>
        <v>5806</v>
      </c>
      <c r="E54" s="357">
        <f t="shared" si="13"/>
        <v>0.002748146090045094</v>
      </c>
      <c r="F54" s="358">
        <v>6029</v>
      </c>
      <c r="G54" s="356">
        <v>17</v>
      </c>
      <c r="H54" s="356">
        <f>G54+F54</f>
        <v>6046</v>
      </c>
      <c r="I54" s="359">
        <f t="shared" si="14"/>
        <v>-0.03969566655640089</v>
      </c>
      <c r="J54" s="358">
        <v>28129</v>
      </c>
      <c r="K54" s="356">
        <v>28</v>
      </c>
      <c r="L54" s="356">
        <f>K54+J54</f>
        <v>28157</v>
      </c>
      <c r="M54" s="359">
        <f t="shared" si="15"/>
        <v>0.0027359851572538005</v>
      </c>
      <c r="N54" s="358">
        <v>27729</v>
      </c>
      <c r="O54" s="356">
        <v>86</v>
      </c>
      <c r="P54" s="356">
        <f>O54+N54</f>
        <v>27815</v>
      </c>
      <c r="Q54" s="360">
        <f t="shared" si="16"/>
        <v>0.012295523997842839</v>
      </c>
    </row>
    <row r="55" spans="1:17" s="50" customFormat="1" ht="18" customHeight="1">
      <c r="A55" s="354" t="s">
        <v>271</v>
      </c>
      <c r="B55" s="355">
        <v>5593</v>
      </c>
      <c r="C55" s="356">
        <v>125</v>
      </c>
      <c r="D55" s="356">
        <f t="shared" si="0"/>
        <v>5718</v>
      </c>
      <c r="E55" s="357">
        <f t="shared" si="13"/>
        <v>0.0027064931696310452</v>
      </c>
      <c r="F55" s="358">
        <v>5550</v>
      </c>
      <c r="G55" s="356">
        <v>212</v>
      </c>
      <c r="H55" s="356">
        <f>G55+F55</f>
        <v>5762</v>
      </c>
      <c r="I55" s="359">
        <f t="shared" si="14"/>
        <v>-0.007636237417563363</v>
      </c>
      <c r="J55" s="358">
        <v>29465</v>
      </c>
      <c r="K55" s="356">
        <v>386</v>
      </c>
      <c r="L55" s="356">
        <f>K55+J55</f>
        <v>29851</v>
      </c>
      <c r="M55" s="359">
        <f t="shared" si="15"/>
        <v>0.002900589300322591</v>
      </c>
      <c r="N55" s="358">
        <v>28430</v>
      </c>
      <c r="O55" s="356">
        <v>476</v>
      </c>
      <c r="P55" s="356">
        <f>O55+N55</f>
        <v>28906</v>
      </c>
      <c r="Q55" s="360">
        <f t="shared" si="16"/>
        <v>0.03269217463502394</v>
      </c>
    </row>
    <row r="56" spans="1:17" s="50" customFormat="1" ht="18" customHeight="1">
      <c r="A56" s="354" t="s">
        <v>272</v>
      </c>
      <c r="B56" s="355">
        <v>5712</v>
      </c>
      <c r="C56" s="356">
        <v>0</v>
      </c>
      <c r="D56" s="356">
        <f t="shared" si="0"/>
        <v>5712</v>
      </c>
      <c r="E56" s="357">
        <f t="shared" si="13"/>
        <v>0.0027036531977846327</v>
      </c>
      <c r="F56" s="358">
        <v>3194</v>
      </c>
      <c r="G56" s="356">
        <v>47</v>
      </c>
      <c r="H56" s="356">
        <f>G56+F56</f>
        <v>3241</v>
      </c>
      <c r="I56" s="359">
        <f t="shared" si="14"/>
        <v>0.7624190064794816</v>
      </c>
      <c r="J56" s="358">
        <v>27348</v>
      </c>
      <c r="K56" s="356">
        <v>142</v>
      </c>
      <c r="L56" s="356">
        <f>K56+J56</f>
        <v>27490</v>
      </c>
      <c r="M56" s="359">
        <f t="shared" si="15"/>
        <v>0.0026711734905319096</v>
      </c>
      <c r="N56" s="358">
        <v>15390</v>
      </c>
      <c r="O56" s="356">
        <v>81</v>
      </c>
      <c r="P56" s="356">
        <f>O56+N56</f>
        <v>15471</v>
      </c>
      <c r="Q56" s="360">
        <f t="shared" si="16"/>
        <v>0.7768728588972917</v>
      </c>
    </row>
    <row r="57" spans="1:17" s="50" customFormat="1" ht="18" customHeight="1">
      <c r="A57" s="354" t="s">
        <v>273</v>
      </c>
      <c r="B57" s="355">
        <v>5337</v>
      </c>
      <c r="C57" s="356">
        <v>12</v>
      </c>
      <c r="D57" s="356">
        <f t="shared" si="0"/>
        <v>5349</v>
      </c>
      <c r="E57" s="357">
        <f t="shared" si="13"/>
        <v>0.0025318349010766805</v>
      </c>
      <c r="F57" s="358">
        <v>3520</v>
      </c>
      <c r="G57" s="356">
        <v>3</v>
      </c>
      <c r="H57" s="356">
        <f>G57+F57</f>
        <v>3523</v>
      </c>
      <c r="I57" s="359">
        <f t="shared" si="14"/>
        <v>0.518308260005677</v>
      </c>
      <c r="J57" s="358">
        <v>24360</v>
      </c>
      <c r="K57" s="356">
        <v>63</v>
      </c>
      <c r="L57" s="356">
        <f>K57+J57</f>
        <v>24423</v>
      </c>
      <c r="M57" s="359">
        <f t="shared" si="15"/>
        <v>0.002373156426309961</v>
      </c>
      <c r="N57" s="358">
        <v>20747</v>
      </c>
      <c r="O57" s="356">
        <v>86</v>
      </c>
      <c r="P57" s="356">
        <f>O57+N57</f>
        <v>20833</v>
      </c>
      <c r="Q57" s="360">
        <f t="shared" si="16"/>
        <v>0.1723227571641146</v>
      </c>
    </row>
    <row r="58" spans="1:17" s="50" customFormat="1" ht="18" customHeight="1">
      <c r="A58" s="354" t="s">
        <v>274</v>
      </c>
      <c r="B58" s="355">
        <v>5118</v>
      </c>
      <c r="C58" s="356">
        <v>0</v>
      </c>
      <c r="D58" s="356">
        <f t="shared" si="0"/>
        <v>5118</v>
      </c>
      <c r="E58" s="357">
        <f t="shared" si="13"/>
        <v>0.002422495984989802</v>
      </c>
      <c r="F58" s="358">
        <v>4666</v>
      </c>
      <c r="G58" s="356"/>
      <c r="H58" s="356">
        <f>G58+F58</f>
        <v>4666</v>
      </c>
      <c r="I58" s="359">
        <f t="shared" si="14"/>
        <v>0.09687098156879559</v>
      </c>
      <c r="J58" s="358">
        <v>24559</v>
      </c>
      <c r="K58" s="356">
        <v>5</v>
      </c>
      <c r="L58" s="356">
        <f>K58+J58</f>
        <v>24564</v>
      </c>
      <c r="M58" s="359">
        <f t="shared" si="15"/>
        <v>0.002386857243413089</v>
      </c>
      <c r="N58" s="358">
        <v>21781</v>
      </c>
      <c r="O58" s="356"/>
      <c r="P58" s="356">
        <f>O58+N58</f>
        <v>21781</v>
      </c>
      <c r="Q58" s="360">
        <f t="shared" si="16"/>
        <v>0.12777191129883847</v>
      </c>
    </row>
    <row r="59" spans="1:17" s="50" customFormat="1" ht="18" customHeight="1">
      <c r="A59" s="354" t="s">
        <v>275</v>
      </c>
      <c r="B59" s="355">
        <v>5023</v>
      </c>
      <c r="C59" s="356">
        <v>6</v>
      </c>
      <c r="D59" s="356">
        <f t="shared" si="0"/>
        <v>5029</v>
      </c>
      <c r="E59" s="357">
        <f t="shared" si="13"/>
        <v>0.0023803697359346845</v>
      </c>
      <c r="F59" s="358">
        <v>4541</v>
      </c>
      <c r="G59" s="356">
        <v>7</v>
      </c>
      <c r="H59" s="356">
        <f>G59+F59</f>
        <v>4548</v>
      </c>
      <c r="I59" s="359">
        <f t="shared" si="14"/>
        <v>0.10576077396657868</v>
      </c>
      <c r="J59" s="358">
        <v>28193</v>
      </c>
      <c r="K59" s="356">
        <v>15</v>
      </c>
      <c r="L59" s="356">
        <f>K59+J59</f>
        <v>28208</v>
      </c>
      <c r="M59" s="359">
        <f t="shared" si="15"/>
        <v>0.002740940771950677</v>
      </c>
      <c r="N59" s="358">
        <v>24483</v>
      </c>
      <c r="O59" s="356">
        <v>18</v>
      </c>
      <c r="P59" s="356">
        <f>O59+N59</f>
        <v>24501</v>
      </c>
      <c r="Q59" s="360">
        <f t="shared" si="16"/>
        <v>0.1512999469409413</v>
      </c>
    </row>
    <row r="60" spans="1:17" s="50" customFormat="1" ht="18" customHeight="1">
      <c r="A60" s="354" t="s">
        <v>276</v>
      </c>
      <c r="B60" s="355">
        <v>4988</v>
      </c>
      <c r="C60" s="356">
        <v>9</v>
      </c>
      <c r="D60" s="356">
        <f t="shared" si="0"/>
        <v>4997</v>
      </c>
      <c r="E60" s="357">
        <f t="shared" si="13"/>
        <v>0.002365223219420485</v>
      </c>
      <c r="F60" s="358">
        <v>4741</v>
      </c>
      <c r="G60" s="356">
        <v>14</v>
      </c>
      <c r="H60" s="356">
        <f>G60+F60</f>
        <v>4755</v>
      </c>
      <c r="I60" s="359">
        <f t="shared" si="14"/>
        <v>0.05089379600420618</v>
      </c>
      <c r="J60" s="358">
        <v>21224</v>
      </c>
      <c r="K60" s="356">
        <v>41</v>
      </c>
      <c r="L60" s="356">
        <f>K60+J60</f>
        <v>21265</v>
      </c>
      <c r="M60" s="359">
        <f t="shared" si="15"/>
        <v>0.002066296990766135</v>
      </c>
      <c r="N60" s="358">
        <v>20114</v>
      </c>
      <c r="O60" s="356">
        <v>64</v>
      </c>
      <c r="P60" s="356">
        <f>O60+N60</f>
        <v>20178</v>
      </c>
      <c r="Q60" s="360">
        <f t="shared" si="16"/>
        <v>0.053870552086430656</v>
      </c>
    </row>
    <row r="61" spans="1:17" s="50" customFormat="1" ht="18" customHeight="1">
      <c r="A61" s="354" t="s">
        <v>277</v>
      </c>
      <c r="B61" s="355">
        <v>4665</v>
      </c>
      <c r="C61" s="356">
        <v>8</v>
      </c>
      <c r="D61" s="356">
        <f t="shared" si="0"/>
        <v>4673</v>
      </c>
      <c r="E61" s="357">
        <f t="shared" si="13"/>
        <v>0.0022118647397142135</v>
      </c>
      <c r="F61" s="358">
        <v>3664</v>
      </c>
      <c r="G61" s="356">
        <v>118</v>
      </c>
      <c r="H61" s="356">
        <f>G61+F61</f>
        <v>3782</v>
      </c>
      <c r="I61" s="359">
        <f t="shared" si="14"/>
        <v>0.23558963511369635</v>
      </c>
      <c r="J61" s="358">
        <v>19317</v>
      </c>
      <c r="K61" s="356">
        <v>579</v>
      </c>
      <c r="L61" s="356">
        <f>K61+J61</f>
        <v>19896</v>
      </c>
      <c r="M61" s="359">
        <f t="shared" si="15"/>
        <v>0.0019332727452754774</v>
      </c>
      <c r="N61" s="358">
        <v>17022</v>
      </c>
      <c r="O61" s="356">
        <v>172</v>
      </c>
      <c r="P61" s="356">
        <f>O61+N61</f>
        <v>17194</v>
      </c>
      <c r="Q61" s="360">
        <f t="shared" si="16"/>
        <v>0.15714784227055945</v>
      </c>
    </row>
    <row r="62" spans="1:17" s="50" customFormat="1" ht="18" customHeight="1">
      <c r="A62" s="354" t="s">
        <v>278</v>
      </c>
      <c r="B62" s="355">
        <v>4644</v>
      </c>
      <c r="C62" s="356">
        <v>11</v>
      </c>
      <c r="D62" s="356">
        <f t="shared" si="0"/>
        <v>4655</v>
      </c>
      <c r="E62" s="357">
        <f t="shared" si="13"/>
        <v>0.0022033448241749764</v>
      </c>
      <c r="F62" s="358">
        <v>4102</v>
      </c>
      <c r="G62" s="356">
        <v>8</v>
      </c>
      <c r="H62" s="356">
        <f>G62+F62</f>
        <v>4110</v>
      </c>
      <c r="I62" s="359">
        <f t="shared" si="14"/>
        <v>0.13260340632603396</v>
      </c>
      <c r="J62" s="358">
        <v>24524</v>
      </c>
      <c r="K62" s="356">
        <v>36</v>
      </c>
      <c r="L62" s="356">
        <f>K62+J62</f>
        <v>24560</v>
      </c>
      <c r="M62" s="359">
        <f t="shared" si="15"/>
        <v>0.0023864685677505893</v>
      </c>
      <c r="N62" s="358">
        <v>19250</v>
      </c>
      <c r="O62" s="356">
        <v>27</v>
      </c>
      <c r="P62" s="356">
        <f>O62+N62</f>
        <v>19277</v>
      </c>
      <c r="Q62" s="360">
        <f t="shared" si="16"/>
        <v>0.27405716657156187</v>
      </c>
    </row>
    <row r="63" spans="1:17" s="50" customFormat="1" ht="18" customHeight="1">
      <c r="A63" s="354" t="s">
        <v>279</v>
      </c>
      <c r="B63" s="355">
        <v>0</v>
      </c>
      <c r="C63" s="356">
        <v>4592</v>
      </c>
      <c r="D63" s="356">
        <f t="shared" si="0"/>
        <v>4592</v>
      </c>
      <c r="E63" s="357">
        <f t="shared" si="13"/>
        <v>0.002173525119787646</v>
      </c>
      <c r="F63" s="358"/>
      <c r="G63" s="356">
        <v>3589</v>
      </c>
      <c r="H63" s="356">
        <f>G63+F63</f>
        <v>3589</v>
      </c>
      <c r="I63" s="359">
        <f t="shared" si="14"/>
        <v>0.27946503204235174</v>
      </c>
      <c r="J63" s="358"/>
      <c r="K63" s="356">
        <v>19505</v>
      </c>
      <c r="L63" s="356">
        <f>K63+J63</f>
        <v>19505</v>
      </c>
      <c r="M63" s="359">
        <f t="shared" si="15"/>
        <v>0.0018952796992660929</v>
      </c>
      <c r="N63" s="358"/>
      <c r="O63" s="356">
        <v>16266</v>
      </c>
      <c r="P63" s="356">
        <f>O63+N63</f>
        <v>16266</v>
      </c>
      <c r="Q63" s="360">
        <f t="shared" si="16"/>
        <v>0.19912701340218852</v>
      </c>
    </row>
    <row r="64" spans="1:17" s="50" customFormat="1" ht="18" customHeight="1">
      <c r="A64" s="354" t="s">
        <v>280</v>
      </c>
      <c r="B64" s="355">
        <v>4516</v>
      </c>
      <c r="C64" s="356">
        <v>3</v>
      </c>
      <c r="D64" s="356">
        <f t="shared" si="0"/>
        <v>4519</v>
      </c>
      <c r="E64" s="357">
        <f t="shared" si="13"/>
        <v>0.002138972128989628</v>
      </c>
      <c r="F64" s="358">
        <v>1145</v>
      </c>
      <c r="G64" s="356">
        <v>1</v>
      </c>
      <c r="H64" s="356">
        <f>G64+F64</f>
        <v>1146</v>
      </c>
      <c r="I64" s="359">
        <f t="shared" si="14"/>
        <v>2.943280977312391</v>
      </c>
      <c r="J64" s="358">
        <v>26007</v>
      </c>
      <c r="K64" s="356">
        <v>11</v>
      </c>
      <c r="L64" s="356">
        <f>K64+J64</f>
        <v>26018</v>
      </c>
      <c r="M64" s="359">
        <f t="shared" si="15"/>
        <v>0.002528140846731874</v>
      </c>
      <c r="N64" s="358">
        <v>6006</v>
      </c>
      <c r="O64" s="356">
        <v>45</v>
      </c>
      <c r="P64" s="356">
        <f>O64+N64</f>
        <v>6051</v>
      </c>
      <c r="Q64" s="360">
        <f t="shared" si="16"/>
        <v>3.2997851594777723</v>
      </c>
    </row>
    <row r="65" spans="1:17" s="50" customFormat="1" ht="18" customHeight="1">
      <c r="A65" s="354" t="s">
        <v>281</v>
      </c>
      <c r="B65" s="355">
        <v>4142</v>
      </c>
      <c r="C65" s="356">
        <v>11</v>
      </c>
      <c r="D65" s="356">
        <f t="shared" si="0"/>
        <v>4153</v>
      </c>
      <c r="E65" s="357">
        <f t="shared" si="13"/>
        <v>0.0019657338463584697</v>
      </c>
      <c r="F65" s="358">
        <v>3316</v>
      </c>
      <c r="G65" s="356">
        <v>8</v>
      </c>
      <c r="H65" s="356">
        <f>G65+F65</f>
        <v>3324</v>
      </c>
      <c r="I65" s="359">
        <f t="shared" si="14"/>
        <v>0.24939831528279188</v>
      </c>
      <c r="J65" s="358">
        <v>21011</v>
      </c>
      <c r="K65" s="356">
        <v>18</v>
      </c>
      <c r="L65" s="356">
        <f>K65+J65</f>
        <v>21029</v>
      </c>
      <c r="M65" s="359">
        <f t="shared" si="15"/>
        <v>0.0020433651266786295</v>
      </c>
      <c r="N65" s="358">
        <v>16883</v>
      </c>
      <c r="O65" s="356">
        <v>24</v>
      </c>
      <c r="P65" s="356">
        <f>O65+N65</f>
        <v>16907</v>
      </c>
      <c r="Q65" s="360">
        <f t="shared" si="16"/>
        <v>0.24380434139705454</v>
      </c>
    </row>
    <row r="66" spans="1:17" s="50" customFormat="1" ht="18" customHeight="1">
      <c r="A66" s="354" t="s">
        <v>282</v>
      </c>
      <c r="B66" s="355">
        <v>3950</v>
      </c>
      <c r="C66" s="356">
        <v>12</v>
      </c>
      <c r="D66" s="356">
        <f t="shared" si="0"/>
        <v>3962</v>
      </c>
      <c r="E66" s="357">
        <f t="shared" si="13"/>
        <v>0.0018753280759143407</v>
      </c>
      <c r="F66" s="358">
        <v>3553</v>
      </c>
      <c r="G66" s="356">
        <v>13</v>
      </c>
      <c r="H66" s="356">
        <f>G66+F66</f>
        <v>3566</v>
      </c>
      <c r="I66" s="359">
        <f t="shared" si="14"/>
        <v>0.11104879416713409</v>
      </c>
      <c r="J66" s="358">
        <v>17235</v>
      </c>
      <c r="K66" s="356">
        <v>35</v>
      </c>
      <c r="L66" s="356">
        <f>K66+J66</f>
        <v>17270</v>
      </c>
      <c r="M66" s="359">
        <f t="shared" si="15"/>
        <v>0.0016781071728441642</v>
      </c>
      <c r="N66" s="358">
        <v>16922</v>
      </c>
      <c r="O66" s="356">
        <v>93</v>
      </c>
      <c r="P66" s="356">
        <f>O66+N66</f>
        <v>17015</v>
      </c>
      <c r="Q66" s="360">
        <f t="shared" si="16"/>
        <v>0.014986776373787869</v>
      </c>
    </row>
    <row r="67" spans="1:17" s="50" customFormat="1" ht="18" customHeight="1">
      <c r="A67" s="354" t="s">
        <v>283</v>
      </c>
      <c r="B67" s="355">
        <v>3910</v>
      </c>
      <c r="C67" s="356">
        <v>4</v>
      </c>
      <c r="D67" s="356">
        <f t="shared" si="0"/>
        <v>3914</v>
      </c>
      <c r="E67" s="357">
        <f t="shared" si="13"/>
        <v>0.0018526083011430414</v>
      </c>
      <c r="F67" s="358">
        <v>3785</v>
      </c>
      <c r="G67" s="356">
        <v>30</v>
      </c>
      <c r="H67" s="356">
        <f>G67+F67</f>
        <v>3815</v>
      </c>
      <c r="I67" s="359">
        <f t="shared" si="14"/>
        <v>0.0259501965923985</v>
      </c>
      <c r="J67" s="358">
        <v>18007</v>
      </c>
      <c r="K67" s="356">
        <v>54</v>
      </c>
      <c r="L67" s="356">
        <f>K67+J67</f>
        <v>18061</v>
      </c>
      <c r="M67" s="359">
        <f t="shared" si="15"/>
        <v>0.0017549677851035582</v>
      </c>
      <c r="N67" s="358">
        <v>18361</v>
      </c>
      <c r="O67" s="356">
        <v>88</v>
      </c>
      <c r="P67" s="356">
        <f>O67+N67</f>
        <v>18449</v>
      </c>
      <c r="Q67" s="360">
        <f t="shared" si="16"/>
        <v>-0.021030950187001962</v>
      </c>
    </row>
    <row r="68" spans="1:17" s="50" customFormat="1" ht="18" customHeight="1">
      <c r="A68" s="354" t="s">
        <v>284</v>
      </c>
      <c r="B68" s="355">
        <v>2126</v>
      </c>
      <c r="C68" s="356">
        <v>1521</v>
      </c>
      <c r="D68" s="356">
        <f t="shared" si="0"/>
        <v>3647</v>
      </c>
      <c r="E68" s="357">
        <f t="shared" si="13"/>
        <v>0.0017262295539776883</v>
      </c>
      <c r="F68" s="358">
        <v>2158</v>
      </c>
      <c r="G68" s="356">
        <v>1745</v>
      </c>
      <c r="H68" s="356">
        <f>G68+F68</f>
        <v>3903</v>
      </c>
      <c r="I68" s="359">
        <f t="shared" si="14"/>
        <v>-0.06559057135536761</v>
      </c>
      <c r="J68" s="358">
        <v>12662</v>
      </c>
      <c r="K68" s="356">
        <v>15741</v>
      </c>
      <c r="L68" s="356">
        <f>K68+J68</f>
        <v>28403</v>
      </c>
      <c r="M68" s="359">
        <f t="shared" si="15"/>
        <v>0.0027598887104975565</v>
      </c>
      <c r="N68" s="358">
        <v>11685</v>
      </c>
      <c r="O68" s="356">
        <v>10208</v>
      </c>
      <c r="P68" s="356">
        <f>O68+N68</f>
        <v>21893</v>
      </c>
      <c r="Q68" s="360">
        <f t="shared" si="16"/>
        <v>0.2973553190517517</v>
      </c>
    </row>
    <row r="69" spans="1:17" s="50" customFormat="1" ht="18" customHeight="1">
      <c r="A69" s="354" t="s">
        <v>285</v>
      </c>
      <c r="B69" s="355">
        <v>3273</v>
      </c>
      <c r="C69" s="356">
        <v>13</v>
      </c>
      <c r="D69" s="356">
        <f t="shared" si="0"/>
        <v>3286</v>
      </c>
      <c r="E69" s="357">
        <f t="shared" si="13"/>
        <v>0.0015553579145518737</v>
      </c>
      <c r="F69" s="358">
        <v>2352</v>
      </c>
      <c r="G69" s="356"/>
      <c r="H69" s="356">
        <f>G69+F69</f>
        <v>2352</v>
      </c>
      <c r="I69" s="359">
        <f t="shared" si="14"/>
        <v>0.39710884353741505</v>
      </c>
      <c r="J69" s="358">
        <v>13746</v>
      </c>
      <c r="K69" s="356">
        <v>56</v>
      </c>
      <c r="L69" s="356">
        <f>K69+J69</f>
        <v>13802</v>
      </c>
      <c r="M69" s="359">
        <f t="shared" si="15"/>
        <v>0.001341125373456581</v>
      </c>
      <c r="N69" s="358">
        <v>12115</v>
      </c>
      <c r="O69" s="356">
        <v>134</v>
      </c>
      <c r="P69" s="356">
        <f>O69+N69</f>
        <v>12249</v>
      </c>
      <c r="Q69" s="360">
        <f t="shared" si="16"/>
        <v>0.12678586007020987</v>
      </c>
    </row>
    <row r="70" spans="1:17" s="50" customFormat="1" ht="18" customHeight="1" thickBot="1">
      <c r="A70" s="361" t="s">
        <v>286</v>
      </c>
      <c r="B70" s="362">
        <v>109624</v>
      </c>
      <c r="C70" s="363">
        <v>34589</v>
      </c>
      <c r="D70" s="363">
        <f t="shared" si="0"/>
        <v>144213</v>
      </c>
      <c r="E70" s="364">
        <f t="shared" si="13"/>
        <v>0.06826014331444594</v>
      </c>
      <c r="F70" s="365">
        <v>110267</v>
      </c>
      <c r="G70" s="363">
        <v>34040</v>
      </c>
      <c r="H70" s="363">
        <f>G70+F70</f>
        <v>144307</v>
      </c>
      <c r="I70" s="366">
        <f t="shared" si="14"/>
        <v>-0.0006513890525061683</v>
      </c>
      <c r="J70" s="365">
        <v>575467</v>
      </c>
      <c r="K70" s="363">
        <v>166831</v>
      </c>
      <c r="L70" s="363">
        <f>K70+J70</f>
        <v>742298</v>
      </c>
      <c r="M70" s="366">
        <f t="shared" si="15"/>
        <v>0.07212829173062406</v>
      </c>
      <c r="N70" s="365">
        <v>546978</v>
      </c>
      <c r="O70" s="363">
        <v>165079</v>
      </c>
      <c r="P70" s="363">
        <f>O70+N70</f>
        <v>712057</v>
      </c>
      <c r="Q70" s="367">
        <f t="shared" si="16"/>
        <v>0.042469914627621064</v>
      </c>
    </row>
    <row r="71" ht="15" thickTop="1">
      <c r="A71" s="29"/>
    </row>
    <row r="72" ht="14.25" customHeight="1">
      <c r="A72" s="1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71:Q65536 I71:I65536 I3 Q3">
    <cfRule type="cellIs" priority="2" dxfId="99" operator="lessThan" stopIfTrue="1">
      <formula>0</formula>
    </cfRule>
  </conditionalFormatting>
  <conditionalFormatting sqref="Q8:Q70 I8:I70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Mayo 2019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2019-07-03T17:38:51Z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Tema">
    <vt:lpwstr>Origen - Destino</vt:lpwstr>
  </property>
  <property fmtid="{D5CDD505-2E9C-101B-9397-08002B2CF9AE}" pid="9" name="Vigencia">
    <vt:lpwstr>2019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193.000000000000</vt:lpwstr>
  </property>
</Properties>
</file>